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mc:AlternateContent xmlns:mc="http://schemas.openxmlformats.org/markup-compatibility/2006">
    <mc:Choice Requires="x15">
      <x15ac:absPath xmlns:x15ac="http://schemas.microsoft.com/office/spreadsheetml/2010/11/ac" url="C:\Users\Wilson\Dropbox\Walden\PhD dissertation\data set\"/>
    </mc:Choice>
  </mc:AlternateContent>
  <xr:revisionPtr revIDLastSave="0" documentId="13_ncr:1_{9EB21ED4-E953-42EA-9391-6A209086C826}" xr6:coauthVersionLast="45" xr6:coauthVersionMax="45" xr10:uidLastSave="{00000000-0000-0000-0000-000000000000}"/>
  <bookViews>
    <workbookView xWindow="-120" yWindow="-120" windowWidth="29040" windowHeight="15840" firstSheet="2" activeTab="12" xr2:uid="{00000000-000D-0000-FFFF-FFFF00000000}"/>
  </bookViews>
  <sheets>
    <sheet name="Forms of Innovation phase 2" sheetId="1" r:id="rId1"/>
    <sheet name="Altair" sheetId="2" r:id="rId2"/>
    <sheet name="AST+Tandy" sheetId="3" r:id="rId3"/>
    <sheet name="Apple 1" sheetId="4" r:id="rId4"/>
    <sheet name="IBM" sheetId="5" r:id="rId5"/>
    <sheet name="Commodore" sheetId="6" r:id="rId6"/>
    <sheet name="Apple 2" sheetId="7" r:id="rId7"/>
    <sheet name="Packard Bell" sheetId="8" r:id="rId8"/>
    <sheet name="Compaq" sheetId="9" r:id="rId9"/>
    <sheet name="Dell" sheetId="10" r:id="rId10"/>
    <sheet name="HP" sheetId="11" r:id="rId11"/>
    <sheet name="Lenovo" sheetId="12" r:id="rId12"/>
    <sheet name="Summary" sheetId="13" r:id="rId13"/>
    <sheet name="Graph" sheetId="14" r:id="rId14"/>
    <sheet name="Graph 2"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8" i="15" l="1"/>
  <c r="M7" i="15"/>
  <c r="P7" i="15" s="1"/>
  <c r="M6" i="15"/>
  <c r="M5" i="15"/>
  <c r="AN8" i="15"/>
  <c r="AO8" i="15" s="1"/>
  <c r="AP8" i="15" s="1"/>
  <c r="AQ8" i="15" s="1"/>
  <c r="AR8" i="15" s="1"/>
  <c r="AS8" i="15" s="1"/>
  <c r="AT8" i="15" s="1"/>
  <c r="AN7" i="15"/>
  <c r="AO7" i="15" s="1"/>
  <c r="AP7" i="15" s="1"/>
  <c r="AQ7" i="15" s="1"/>
  <c r="AR7" i="15" s="1"/>
  <c r="AS7" i="15" s="1"/>
  <c r="AT7" i="15" s="1"/>
  <c r="AN6" i="15"/>
  <c r="AO6" i="15" s="1"/>
  <c r="AP6" i="15" s="1"/>
  <c r="AQ6" i="15" s="1"/>
  <c r="AR6" i="15" s="1"/>
  <c r="AS6" i="15" s="1"/>
  <c r="AT6" i="15" s="1"/>
  <c r="AN5" i="15"/>
  <c r="AO5" i="15" s="1"/>
  <c r="AP5" i="15" s="1"/>
  <c r="AQ5" i="15" s="1"/>
  <c r="AR5" i="15" s="1"/>
  <c r="AS5" i="15" s="1"/>
  <c r="AT5" i="15" s="1"/>
  <c r="AJ8" i="15"/>
  <c r="AK8" i="15" s="1"/>
  <c r="AL8" i="15" s="1"/>
  <c r="AM8" i="15" s="1"/>
  <c r="AA8" i="15"/>
  <c r="AB8" i="15" s="1"/>
  <c r="AC8" i="15" s="1"/>
  <c r="AD8" i="15" s="1"/>
  <c r="AE8" i="15" s="1"/>
  <c r="AF8" i="15" s="1"/>
  <c r="AG8" i="15" s="1"/>
  <c r="AH8" i="15" s="1"/>
  <c r="AI8" i="15" s="1"/>
  <c r="W8" i="15"/>
  <c r="X8" i="15" s="1"/>
  <c r="Y8" i="15" s="1"/>
  <c r="Z8" i="15" s="1"/>
  <c r="U8" i="15"/>
  <c r="V8" i="15" s="1"/>
  <c r="J8" i="15"/>
  <c r="R8" i="15" s="1"/>
  <c r="S8" i="15" s="1"/>
  <c r="T8" i="15" s="1"/>
  <c r="H8" i="15"/>
  <c r="I8" i="15" s="1"/>
  <c r="D8" i="15"/>
  <c r="E8" i="15" s="1"/>
  <c r="F8" i="15" s="1"/>
  <c r="G8" i="15" s="1"/>
  <c r="B8" i="15"/>
  <c r="C8" i="15" s="1"/>
  <c r="AK7" i="15"/>
  <c r="AL7" i="15" s="1"/>
  <c r="AM7" i="15" s="1"/>
  <c r="AJ7" i="15"/>
  <c r="AA7" i="15"/>
  <c r="AB7" i="15" s="1"/>
  <c r="AC7" i="15" s="1"/>
  <c r="AD7" i="15" s="1"/>
  <c r="AE7" i="15" s="1"/>
  <c r="AF7" i="15" s="1"/>
  <c r="AG7" i="15" s="1"/>
  <c r="AH7" i="15" s="1"/>
  <c r="AI7" i="15" s="1"/>
  <c r="W7" i="15"/>
  <c r="X7" i="15" s="1"/>
  <c r="Y7" i="15" s="1"/>
  <c r="Z7" i="15" s="1"/>
  <c r="U7" i="15"/>
  <c r="V7" i="15" s="1"/>
  <c r="Q7" i="15"/>
  <c r="J7" i="15"/>
  <c r="N7" i="15" s="1"/>
  <c r="O7" i="15" s="1"/>
  <c r="H7" i="15"/>
  <c r="I7" i="15" s="1"/>
  <c r="D7" i="15"/>
  <c r="E7" i="15" s="1"/>
  <c r="F7" i="15" s="1"/>
  <c r="G7" i="15" s="1"/>
  <c r="B7" i="15"/>
  <c r="C7" i="15" s="1"/>
  <c r="AJ6" i="15"/>
  <c r="AA6" i="15"/>
  <c r="AB6" i="15" s="1"/>
  <c r="AC6" i="15" s="1"/>
  <c r="AD6" i="15" s="1"/>
  <c r="AE6" i="15" s="1"/>
  <c r="AF6" i="15" s="1"/>
  <c r="AG6" i="15" s="1"/>
  <c r="AH6" i="15" s="1"/>
  <c r="AI6" i="15" s="1"/>
  <c r="W6" i="15"/>
  <c r="X6" i="15" s="1"/>
  <c r="Y6" i="15" s="1"/>
  <c r="Z6" i="15" s="1"/>
  <c r="U6" i="15"/>
  <c r="V6" i="15" s="1"/>
  <c r="J6" i="15"/>
  <c r="K6" i="15" s="1"/>
  <c r="L6" i="15" s="1"/>
  <c r="H6" i="15"/>
  <c r="I6" i="15" s="1"/>
  <c r="D6" i="15"/>
  <c r="E6" i="15" s="1"/>
  <c r="F6" i="15" s="1"/>
  <c r="G6" i="15" s="1"/>
  <c r="B6" i="15"/>
  <c r="C6" i="15" s="1"/>
  <c r="AJ5" i="15"/>
  <c r="AK5" i="15" s="1"/>
  <c r="AL5" i="15" s="1"/>
  <c r="AM5" i="15" s="1"/>
  <c r="AA5" i="15"/>
  <c r="AB5" i="15" s="1"/>
  <c r="AC5" i="15" s="1"/>
  <c r="AD5" i="15" s="1"/>
  <c r="AE5" i="15" s="1"/>
  <c r="AF5" i="15" s="1"/>
  <c r="AG5" i="15" s="1"/>
  <c r="AH5" i="15" s="1"/>
  <c r="AI5" i="15" s="1"/>
  <c r="W5" i="15"/>
  <c r="X5" i="15" s="1"/>
  <c r="Y5" i="15" s="1"/>
  <c r="Z5" i="15" s="1"/>
  <c r="U5" i="15"/>
  <c r="V5" i="15" s="1"/>
  <c r="J5" i="15"/>
  <c r="Q5" i="15" s="1"/>
  <c r="I5" i="15"/>
  <c r="H5" i="15"/>
  <c r="D5" i="15"/>
  <c r="E5" i="15" s="1"/>
  <c r="F5" i="15" s="1"/>
  <c r="G5" i="15" s="1"/>
  <c r="B5" i="15"/>
  <c r="C5" i="15" s="1"/>
  <c r="C3" i="15"/>
  <c r="D3" i="15" s="1"/>
  <c r="E3" i="15" s="1"/>
  <c r="F3" i="15" s="1"/>
  <c r="G3" i="15" s="1"/>
  <c r="H3" i="15" s="1"/>
  <c r="I3" i="15" s="1"/>
  <c r="J3" i="15" s="1"/>
  <c r="K3" i="15" s="1"/>
  <c r="L3" i="15" s="1"/>
  <c r="M3" i="15" s="1"/>
  <c r="N3" i="15" s="1"/>
  <c r="O3" i="15" s="1"/>
  <c r="P3" i="15" s="1"/>
  <c r="Q3" i="15" s="1"/>
  <c r="R3" i="15" s="1"/>
  <c r="S3" i="15" s="1"/>
  <c r="T3" i="15" s="1"/>
  <c r="U3" i="15" s="1"/>
  <c r="V3" i="15" s="1"/>
  <c r="W3" i="15" s="1"/>
  <c r="X3" i="15" s="1"/>
  <c r="Y3" i="15" s="1"/>
  <c r="Z3" i="15" s="1"/>
  <c r="AA3" i="15" s="1"/>
  <c r="AB3" i="15" s="1"/>
  <c r="AC3" i="15" s="1"/>
  <c r="AD3" i="15" s="1"/>
  <c r="AE3" i="15" s="1"/>
  <c r="AF3" i="15" s="1"/>
  <c r="AG3" i="15" s="1"/>
  <c r="AH3" i="15" s="1"/>
  <c r="AI3" i="15" s="1"/>
  <c r="AJ3" i="15" s="1"/>
  <c r="AK3" i="15" s="1"/>
  <c r="AL3" i="15" s="1"/>
  <c r="AM3" i="15" s="1"/>
  <c r="AN3" i="15" s="1"/>
  <c r="AO3" i="15" s="1"/>
  <c r="AP3" i="15" s="1"/>
  <c r="AQ3" i="15" s="1"/>
  <c r="AR3" i="15" s="1"/>
  <c r="AS3" i="15" s="1"/>
  <c r="AT3" i="15" s="1"/>
  <c r="N6" i="15" l="1"/>
  <c r="O6" i="15" s="1"/>
  <c r="AK6" i="15"/>
  <c r="K8" i="15"/>
  <c r="L8" i="15" s="1"/>
  <c r="R7" i="15"/>
  <c r="S7" i="15" s="1"/>
  <c r="T7" i="15" s="1"/>
  <c r="P6" i="15"/>
  <c r="R6" i="15" s="1"/>
  <c r="K7" i="15"/>
  <c r="L7" i="15" s="1"/>
  <c r="N8" i="15"/>
  <c r="O8" i="15" s="1"/>
  <c r="N5" i="15"/>
  <c r="O5" i="15" s="1"/>
  <c r="Q6" i="15"/>
  <c r="K5" i="15"/>
  <c r="L5" i="15" s="1"/>
  <c r="P5" i="15" s="1"/>
  <c r="R5" i="15" s="1"/>
  <c r="S5" i="15" s="1"/>
  <c r="T5" i="15" s="1"/>
  <c r="P8" i="15"/>
  <c r="Q8" i="15"/>
  <c r="G26" i="13"/>
  <c r="G25" i="13"/>
  <c r="G24" i="13"/>
  <c r="G23" i="13"/>
  <c r="G22" i="13"/>
  <c r="G21" i="13"/>
  <c r="G20" i="13"/>
  <c r="G19" i="13"/>
  <c r="G18" i="13"/>
  <c r="G17" i="13"/>
  <c r="G16" i="13"/>
  <c r="O16" i="12"/>
  <c r="O15" i="12"/>
  <c r="P13" i="12" s="1" a="1"/>
  <c r="P13" i="12" s="1"/>
  <c r="P14" i="12" a="1"/>
  <c r="P14" i="12" s="1"/>
  <c r="O14" i="12"/>
  <c r="O13" i="12"/>
  <c r="P16" i="12" s="1" a="1"/>
  <c r="P16" i="12" s="1"/>
  <c r="O16" i="11"/>
  <c r="O15" i="11"/>
  <c r="P14" i="11" a="1"/>
  <c r="P14" i="11" s="1"/>
  <c r="O14" i="11"/>
  <c r="O13" i="11"/>
  <c r="P16" i="11" s="1" a="1"/>
  <c r="P16" i="11" s="1"/>
  <c r="O16" i="10"/>
  <c r="O15" i="10"/>
  <c r="P14" i="10" a="1"/>
  <c r="P14" i="10" s="1"/>
  <c r="O14" i="10"/>
  <c r="O13" i="10"/>
  <c r="P16" i="10" s="1" a="1"/>
  <c r="P16" i="10" s="1"/>
  <c r="O16" i="9"/>
  <c r="O15" i="9"/>
  <c r="O14" i="9"/>
  <c r="O13" i="9"/>
  <c r="P14" i="9" s="1" a="1"/>
  <c r="P14" i="9" s="1"/>
  <c r="O16" i="8"/>
  <c r="O15" i="8"/>
  <c r="P14" i="8" a="1"/>
  <c r="P14" i="8" s="1"/>
  <c r="O14" i="8"/>
  <c r="O13" i="8"/>
  <c r="P13" i="8" s="1" a="1"/>
  <c r="P13" i="8" s="1"/>
  <c r="O16" i="7"/>
  <c r="O15" i="7"/>
  <c r="P15" i="7" s="1" a="1"/>
  <c r="P15" i="7" s="1"/>
  <c r="O14" i="7"/>
  <c r="O13" i="7"/>
  <c r="P14" i="7" s="1" a="1"/>
  <c r="P14" i="7" s="1"/>
  <c r="O16" i="6"/>
  <c r="O15" i="6"/>
  <c r="P14" i="6" s="1" a="1"/>
  <c r="P14" i="6" s="1"/>
  <c r="O14" i="6"/>
  <c r="O13" i="6"/>
  <c r="P16" i="6" s="1" a="1"/>
  <c r="P16" i="6" s="1"/>
  <c r="O17" i="5"/>
  <c r="O16" i="5"/>
  <c r="P17" i="5" s="1" a="1"/>
  <c r="P17" i="5" s="1"/>
  <c r="P15" i="5" a="1"/>
  <c r="P15" i="5" s="1"/>
  <c r="O15" i="5"/>
  <c r="P14" i="5" a="1"/>
  <c r="P14" i="5" s="1"/>
  <c r="O14" i="5"/>
  <c r="P16" i="5" s="1" a="1"/>
  <c r="P16" i="5" s="1"/>
  <c r="O16" i="4"/>
  <c r="O15" i="4"/>
  <c r="P14" i="4" a="1"/>
  <c r="P14" i="4" s="1"/>
  <c r="O14" i="4"/>
  <c r="O13" i="4"/>
  <c r="P16" i="4" s="1" a="1"/>
  <c r="P16" i="4" s="1"/>
  <c r="O16" i="3"/>
  <c r="O15" i="3"/>
  <c r="P13" i="3" s="1" a="1"/>
  <c r="P13" i="3" s="1"/>
  <c r="O14" i="3"/>
  <c r="O13" i="3"/>
  <c r="P14" i="3" s="1" a="1"/>
  <c r="P14" i="3" s="1"/>
  <c r="P17" i="2"/>
  <c r="P19" i="2" s="1"/>
  <c r="P16" i="2" a="1"/>
  <c r="P16" i="2" s="1"/>
  <c r="P15" i="2" a="1"/>
  <c r="P15" i="2" s="1"/>
  <c r="P14" i="2" a="1"/>
  <c r="P14" i="2" s="1"/>
  <c r="P13" i="2" a="1"/>
  <c r="P13" i="2" s="1"/>
  <c r="CF38" i="1"/>
  <c r="CF37" i="1"/>
  <c r="CF36" i="1"/>
  <c r="CF35" i="1"/>
  <c r="CF34" i="1"/>
  <c r="CF33" i="1"/>
  <c r="CF32" i="1"/>
  <c r="CF31" i="1"/>
  <c r="CF30" i="1"/>
  <c r="BY38" i="1"/>
  <c r="BY37" i="1"/>
  <c r="BY36" i="1"/>
  <c r="BY35" i="1"/>
  <c r="BY34" i="1"/>
  <c r="BY33" i="1"/>
  <c r="BY32" i="1"/>
  <c r="BY31" i="1"/>
  <c r="BY30" i="1"/>
  <c r="BR38" i="1"/>
  <c r="BR37" i="1"/>
  <c r="BR36" i="1"/>
  <c r="BR35" i="1"/>
  <c r="BR34" i="1"/>
  <c r="BR33" i="1"/>
  <c r="BR32" i="1"/>
  <c r="BR31" i="1"/>
  <c r="BR30" i="1"/>
  <c r="BK38" i="1"/>
  <c r="BK37" i="1"/>
  <c r="BK36" i="1"/>
  <c r="BK35" i="1"/>
  <c r="BK34" i="1"/>
  <c r="BK33" i="1"/>
  <c r="BK32" i="1"/>
  <c r="BK31" i="1"/>
  <c r="BK30" i="1"/>
  <c r="BD38" i="1"/>
  <c r="BD37" i="1"/>
  <c r="BD36" i="1"/>
  <c r="BD35" i="1"/>
  <c r="BD34" i="1"/>
  <c r="BD33" i="1"/>
  <c r="BD32" i="1"/>
  <c r="BD31" i="1"/>
  <c r="BD30" i="1"/>
  <c r="AW38" i="1"/>
  <c r="AW37" i="1"/>
  <c r="AW36" i="1"/>
  <c r="AW35" i="1"/>
  <c r="AW34" i="1"/>
  <c r="AW33" i="1"/>
  <c r="AW32" i="1"/>
  <c r="AW31" i="1"/>
  <c r="AW30" i="1"/>
  <c r="AP38" i="1"/>
  <c r="AP37" i="1"/>
  <c r="AP36" i="1"/>
  <c r="AP35" i="1"/>
  <c r="AP34" i="1"/>
  <c r="AP33" i="1"/>
  <c r="AP32" i="1"/>
  <c r="AP31" i="1"/>
  <c r="AP30" i="1"/>
  <c r="AI38" i="1"/>
  <c r="AI37" i="1"/>
  <c r="AI36" i="1"/>
  <c r="AI35" i="1"/>
  <c r="AI34" i="1"/>
  <c r="AI33" i="1"/>
  <c r="AI32" i="1"/>
  <c r="AI31" i="1"/>
  <c r="AI30" i="1"/>
  <c r="AB38" i="1"/>
  <c r="AB37" i="1"/>
  <c r="AB36" i="1"/>
  <c r="AB35" i="1"/>
  <c r="AB34" i="1"/>
  <c r="AB33" i="1"/>
  <c r="AB32" i="1"/>
  <c r="AB31" i="1"/>
  <c r="AB30" i="1"/>
  <c r="U38" i="1"/>
  <c r="U37" i="1"/>
  <c r="U36" i="1"/>
  <c r="U35" i="1"/>
  <c r="U34" i="1"/>
  <c r="U33" i="1"/>
  <c r="U32" i="1"/>
  <c r="U31" i="1"/>
  <c r="U30" i="1"/>
  <c r="N38" i="1"/>
  <c r="N37" i="1"/>
  <c r="N36" i="1"/>
  <c r="N35" i="1"/>
  <c r="N34" i="1"/>
  <c r="N33" i="1"/>
  <c r="N32" i="1"/>
  <c r="N31" i="1"/>
  <c r="N30" i="1"/>
  <c r="CE38" i="1"/>
  <c r="CE37" i="1"/>
  <c r="CE36" i="1"/>
  <c r="CE35" i="1"/>
  <c r="CE34" i="1"/>
  <c r="CE33" i="1"/>
  <c r="CE32" i="1"/>
  <c r="CE31" i="1"/>
  <c r="CE30" i="1"/>
  <c r="BX38" i="1"/>
  <c r="BX37" i="1"/>
  <c r="BX36" i="1"/>
  <c r="BX35" i="1"/>
  <c r="BX34" i="1"/>
  <c r="BX33" i="1"/>
  <c r="BX32" i="1"/>
  <c r="BX31" i="1"/>
  <c r="BX30" i="1"/>
  <c r="BQ38" i="1"/>
  <c r="BQ37" i="1"/>
  <c r="BQ36" i="1"/>
  <c r="BQ35" i="1"/>
  <c r="BQ34" i="1"/>
  <c r="BQ33" i="1"/>
  <c r="BQ32" i="1"/>
  <c r="BQ31" i="1"/>
  <c r="BQ30" i="1"/>
  <c r="BJ38" i="1"/>
  <c r="BJ37" i="1"/>
  <c r="BJ36" i="1"/>
  <c r="BJ35" i="1"/>
  <c r="BJ34" i="1"/>
  <c r="BJ33" i="1"/>
  <c r="BJ32" i="1"/>
  <c r="BJ31" i="1"/>
  <c r="BJ30" i="1"/>
  <c r="BC38" i="1"/>
  <c r="BC37" i="1"/>
  <c r="BC36" i="1"/>
  <c r="BC35" i="1"/>
  <c r="BC34" i="1"/>
  <c r="BC33" i="1"/>
  <c r="BC32" i="1"/>
  <c r="BC31" i="1"/>
  <c r="BC30" i="1"/>
  <c r="AV38" i="1"/>
  <c r="AV37" i="1"/>
  <c r="AV36" i="1"/>
  <c r="AV35" i="1"/>
  <c r="AV34" i="1"/>
  <c r="AV33" i="1"/>
  <c r="AV32" i="1"/>
  <c r="AV31" i="1"/>
  <c r="AV30" i="1"/>
  <c r="AO38" i="1"/>
  <c r="AO37" i="1"/>
  <c r="AO36" i="1"/>
  <c r="AO35" i="1"/>
  <c r="AO34" i="1"/>
  <c r="AO33" i="1"/>
  <c r="AO32" i="1"/>
  <c r="AO31" i="1"/>
  <c r="AO30" i="1"/>
  <c r="AH38" i="1"/>
  <c r="AH37" i="1"/>
  <c r="AH36" i="1"/>
  <c r="AH35" i="1"/>
  <c r="AH34" i="1"/>
  <c r="AH33" i="1"/>
  <c r="AH32" i="1"/>
  <c r="AH31" i="1"/>
  <c r="AH30" i="1"/>
  <c r="AA38" i="1"/>
  <c r="AA37" i="1"/>
  <c r="AA36" i="1"/>
  <c r="AA35" i="1"/>
  <c r="AA34" i="1"/>
  <c r="AA33" i="1"/>
  <c r="AA32" i="1"/>
  <c r="AA31" i="1"/>
  <c r="AA30" i="1"/>
  <c r="T38" i="1"/>
  <c r="T37" i="1"/>
  <c r="T36" i="1"/>
  <c r="T35" i="1"/>
  <c r="T34" i="1"/>
  <c r="T33" i="1"/>
  <c r="T32" i="1"/>
  <c r="T31" i="1"/>
  <c r="T30" i="1"/>
  <c r="M31" i="1"/>
  <c r="M32" i="1"/>
  <c r="M33" i="1"/>
  <c r="M34" i="1"/>
  <c r="M35" i="1"/>
  <c r="M36" i="1"/>
  <c r="M37" i="1"/>
  <c r="M38" i="1"/>
  <c r="M30" i="1"/>
  <c r="S6" i="15" l="1"/>
  <c r="T6" i="15" s="1"/>
  <c r="AL6" i="15"/>
  <c r="P17" i="12"/>
  <c r="P19" i="12" s="1"/>
  <c r="P15" i="12" a="1"/>
  <c r="P15" i="12" s="1"/>
  <c r="P15" i="11" a="1"/>
  <c r="P15" i="11" s="1"/>
  <c r="P13" i="11" a="1"/>
  <c r="P13" i="11" s="1"/>
  <c r="P15" i="10" a="1"/>
  <c r="P15" i="10" s="1"/>
  <c r="P13" i="10" a="1"/>
  <c r="P13" i="10" s="1"/>
  <c r="P17" i="10" s="1"/>
  <c r="P19" i="10" s="1"/>
  <c r="P15" i="9" a="1"/>
  <c r="P15" i="9" s="1"/>
  <c r="P13" i="9" a="1"/>
  <c r="P13" i="9" s="1"/>
  <c r="P17" i="9" s="1"/>
  <c r="P19" i="9" s="1"/>
  <c r="P16" i="9" a="1"/>
  <c r="P16" i="9" s="1"/>
  <c r="P15" i="8" a="1"/>
  <c r="P15" i="8" s="1"/>
  <c r="P17" i="8" s="1"/>
  <c r="P19" i="8" s="1"/>
  <c r="P16" i="8" a="1"/>
  <c r="P16" i="8" s="1"/>
  <c r="P13" i="7" a="1"/>
  <c r="P13" i="7" s="1"/>
  <c r="P17" i="7" s="1"/>
  <c r="P19" i="7" s="1"/>
  <c r="P16" i="7" a="1"/>
  <c r="P16" i="7" s="1"/>
  <c r="P15" i="6" a="1"/>
  <c r="P15" i="6" s="1"/>
  <c r="P13" i="6" a="1"/>
  <c r="P13" i="6" s="1"/>
  <c r="P17" i="6" s="1"/>
  <c r="P19" i="6" s="1"/>
  <c r="P18" i="5"/>
  <c r="P20" i="5" s="1"/>
  <c r="P15" i="4" a="1"/>
  <c r="P15" i="4" s="1"/>
  <c r="P13" i="4" a="1"/>
  <c r="P13" i="4" s="1"/>
  <c r="P17" i="4" s="1"/>
  <c r="P19" i="4" s="1"/>
  <c r="P16" i="3" a="1"/>
  <c r="P16" i="3" s="1"/>
  <c r="P15" i="3" a="1"/>
  <c r="P15" i="3" s="1"/>
  <c r="P17" i="3" s="1"/>
  <c r="P19" i="3" s="1"/>
  <c r="C3" i="14"/>
  <c r="D3" i="14" s="1"/>
  <c r="E3" i="14" s="1"/>
  <c r="F3" i="14" s="1"/>
  <c r="G3" i="14" s="1"/>
  <c r="H3" i="14" s="1"/>
  <c r="I3" i="14" s="1"/>
  <c r="J3" i="14" s="1"/>
  <c r="K3" i="14" s="1"/>
  <c r="L3" i="14" s="1"/>
  <c r="M3" i="14" s="1"/>
  <c r="N3" i="14" s="1"/>
  <c r="O3" i="14" s="1"/>
  <c r="P3" i="14" s="1"/>
  <c r="Q3" i="14" s="1"/>
  <c r="R3" i="14" s="1"/>
  <c r="S3" i="14" s="1"/>
  <c r="T3" i="14" s="1"/>
  <c r="U3" i="14" s="1"/>
  <c r="V3" i="14" s="1"/>
  <c r="W3" i="14" s="1"/>
  <c r="X3" i="14" s="1"/>
  <c r="Y3" i="14" s="1"/>
  <c r="Z3" i="14" s="1"/>
  <c r="AA3" i="14" s="1"/>
  <c r="AB3" i="14" s="1"/>
  <c r="AC3" i="14" s="1"/>
  <c r="AD3" i="14" s="1"/>
  <c r="AE3" i="14" s="1"/>
  <c r="AF3" i="14" s="1"/>
  <c r="AG3" i="14" s="1"/>
  <c r="AH3" i="14" s="1"/>
  <c r="AI3" i="14" s="1"/>
  <c r="AJ3" i="14" s="1"/>
  <c r="AK3" i="14" s="1"/>
  <c r="AL3" i="14" s="1"/>
  <c r="AM3" i="14" s="1"/>
  <c r="AN3" i="14" s="1"/>
  <c r="AO3" i="14" s="1"/>
  <c r="AP3" i="14" s="1"/>
  <c r="AQ3" i="14" s="1"/>
  <c r="AR3" i="14" s="1"/>
  <c r="AS3" i="14" s="1"/>
  <c r="AT3" i="14" s="1"/>
  <c r="CE41" i="1"/>
  <c r="CE40" i="1"/>
  <c r="BX41" i="1"/>
  <c r="BX40" i="1"/>
  <c r="BQ41" i="1"/>
  <c r="BQ40" i="1"/>
  <c r="BJ41" i="1"/>
  <c r="BJ40" i="1"/>
  <c r="BC41" i="1"/>
  <c r="BC40" i="1"/>
  <c r="AV41" i="1"/>
  <c r="AV40" i="1"/>
  <c r="AO41" i="1"/>
  <c r="AO40" i="1"/>
  <c r="AH41" i="1"/>
  <c r="AH40" i="1"/>
  <c r="AA41" i="1"/>
  <c r="AA40" i="1"/>
  <c r="T41" i="1"/>
  <c r="T40" i="1"/>
  <c r="M41" i="1"/>
  <c r="M40" i="1"/>
  <c r="AM6" i="15" l="1"/>
  <c r="P17" i="11"/>
  <c r="P19" i="11" s="1"/>
  <c r="B7" i="12"/>
  <c r="C7" i="12"/>
  <c r="D7" i="12"/>
  <c r="E7" i="12"/>
  <c r="F7" i="12"/>
  <c r="G7" i="12"/>
  <c r="B8" i="12"/>
  <c r="C8" i="12"/>
  <c r="D8" i="12"/>
  <c r="E8" i="12"/>
  <c r="F8" i="12"/>
  <c r="G8" i="12"/>
  <c r="B9" i="12"/>
  <c r="C9" i="12"/>
  <c r="D9" i="12"/>
  <c r="E9" i="12"/>
  <c r="F9" i="12"/>
  <c r="G9" i="12"/>
  <c r="B10" i="12"/>
  <c r="C10" i="12"/>
  <c r="D10" i="12"/>
  <c r="E10" i="12"/>
  <c r="E32" i="12" s="1"/>
  <c r="D36" i="12" s="1"/>
  <c r="F10" i="12"/>
  <c r="G10" i="12"/>
  <c r="B11" i="12"/>
  <c r="C11" i="12"/>
  <c r="D11" i="12"/>
  <c r="E11" i="12"/>
  <c r="F11" i="12"/>
  <c r="G11" i="12"/>
  <c r="B12" i="12"/>
  <c r="C12" i="12"/>
  <c r="D12" i="12"/>
  <c r="E12" i="12"/>
  <c r="F12" i="12"/>
  <c r="G12" i="12"/>
  <c r="B13" i="12"/>
  <c r="C13" i="12"/>
  <c r="D13" i="12"/>
  <c r="E13" i="12"/>
  <c r="F13" i="12"/>
  <c r="G13" i="12"/>
  <c r="B14" i="12"/>
  <c r="C14" i="12"/>
  <c r="D14" i="12"/>
  <c r="E14" i="12"/>
  <c r="F14" i="12"/>
  <c r="G14" i="12"/>
  <c r="B15" i="12"/>
  <c r="C15" i="12"/>
  <c r="D15" i="12"/>
  <c r="E15" i="12"/>
  <c r="F15" i="12"/>
  <c r="G15" i="12"/>
  <c r="B16" i="12"/>
  <c r="C16" i="12"/>
  <c r="D16" i="12"/>
  <c r="E16" i="12"/>
  <c r="F16" i="12"/>
  <c r="G16" i="12"/>
  <c r="B17" i="12"/>
  <c r="C17" i="12"/>
  <c r="D17" i="12"/>
  <c r="E17" i="12"/>
  <c r="F17" i="12"/>
  <c r="G17" i="12"/>
  <c r="B18" i="12"/>
  <c r="C18" i="12"/>
  <c r="D18" i="12"/>
  <c r="E18" i="12"/>
  <c r="F18" i="12"/>
  <c r="G18" i="12"/>
  <c r="B19" i="12"/>
  <c r="C19" i="12"/>
  <c r="D19" i="12"/>
  <c r="E19" i="12"/>
  <c r="F19" i="12"/>
  <c r="G19" i="12"/>
  <c r="B20" i="12"/>
  <c r="C20" i="12"/>
  <c r="D20" i="12"/>
  <c r="E20" i="12"/>
  <c r="F20" i="12"/>
  <c r="G20" i="12"/>
  <c r="B21" i="12"/>
  <c r="C21" i="12"/>
  <c r="D21" i="12"/>
  <c r="E21" i="12"/>
  <c r="F21" i="12"/>
  <c r="G21" i="12"/>
  <c r="B22" i="12"/>
  <c r="C22" i="12"/>
  <c r="D22" i="12"/>
  <c r="E22" i="12"/>
  <c r="F22" i="12"/>
  <c r="G22" i="12"/>
  <c r="B23" i="12"/>
  <c r="C23" i="12"/>
  <c r="D23" i="12"/>
  <c r="E23" i="12"/>
  <c r="F23" i="12"/>
  <c r="G23" i="12"/>
  <c r="B24" i="12"/>
  <c r="C24" i="12"/>
  <c r="D24" i="12"/>
  <c r="E24" i="12"/>
  <c r="F24" i="12"/>
  <c r="G24" i="12"/>
  <c r="B25" i="12"/>
  <c r="C25" i="12"/>
  <c r="D25" i="12"/>
  <c r="E25" i="12"/>
  <c r="F25" i="12"/>
  <c r="G25" i="12"/>
  <c r="B26" i="12"/>
  <c r="C26" i="12"/>
  <c r="D26" i="12"/>
  <c r="E26" i="12"/>
  <c r="F26" i="12"/>
  <c r="G26" i="12"/>
  <c r="B27" i="12"/>
  <c r="C27" i="12"/>
  <c r="D27" i="12"/>
  <c r="E27" i="12"/>
  <c r="F27" i="12"/>
  <c r="G27" i="12"/>
  <c r="B28" i="12"/>
  <c r="C28" i="12"/>
  <c r="D28" i="12"/>
  <c r="E28" i="12"/>
  <c r="F28" i="12"/>
  <c r="G28" i="12"/>
  <c r="B29" i="12"/>
  <c r="C29" i="12"/>
  <c r="D29" i="12"/>
  <c r="E29" i="12"/>
  <c r="F29" i="12"/>
  <c r="G29" i="12"/>
  <c r="B30" i="12"/>
  <c r="C30" i="12"/>
  <c r="D30" i="12"/>
  <c r="E30" i="12"/>
  <c r="F30" i="12"/>
  <c r="G30" i="12"/>
  <c r="G6" i="12"/>
  <c r="F6" i="12"/>
  <c r="E6" i="12"/>
  <c r="D6" i="12"/>
  <c r="C6" i="12"/>
  <c r="B6" i="12"/>
  <c r="C2" i="12" a="1"/>
  <c r="C2" i="12" s="1"/>
  <c r="D2" i="12" a="1"/>
  <c r="D2" i="12" s="1"/>
  <c r="E2" i="12" a="1"/>
  <c r="E2" i="12" s="1"/>
  <c r="F12" i="13" s="1"/>
  <c r="C3" i="12"/>
  <c r="D3" i="12"/>
  <c r="E3" i="12"/>
  <c r="B3" i="12"/>
  <c r="B2" i="12" a="1"/>
  <c r="B2" i="12" s="1"/>
  <c r="M6" i="12" s="1"/>
  <c r="K8" i="12" s="1"/>
  <c r="B7" i="11"/>
  <c r="C7" i="11"/>
  <c r="D7" i="11"/>
  <c r="E7" i="11"/>
  <c r="F7" i="11"/>
  <c r="G7" i="11"/>
  <c r="B8" i="11"/>
  <c r="C8" i="11"/>
  <c r="D8" i="11"/>
  <c r="E8" i="11"/>
  <c r="F8" i="11"/>
  <c r="G8" i="11"/>
  <c r="B9" i="11"/>
  <c r="C9" i="11"/>
  <c r="D9" i="11"/>
  <c r="E9" i="11"/>
  <c r="F9" i="11"/>
  <c r="G9" i="11"/>
  <c r="B10" i="11"/>
  <c r="C10" i="11"/>
  <c r="D10" i="11"/>
  <c r="E10" i="11"/>
  <c r="F10" i="11"/>
  <c r="G10" i="11"/>
  <c r="B11" i="11"/>
  <c r="C11" i="11"/>
  <c r="D11" i="11"/>
  <c r="E11" i="11"/>
  <c r="F11" i="11"/>
  <c r="G11" i="11"/>
  <c r="B12" i="11"/>
  <c r="C12" i="11"/>
  <c r="D12" i="11"/>
  <c r="E12" i="11"/>
  <c r="F12" i="11"/>
  <c r="G12" i="11"/>
  <c r="B13" i="11"/>
  <c r="C13" i="11"/>
  <c r="D13" i="11"/>
  <c r="E13" i="11"/>
  <c r="F13" i="11"/>
  <c r="G13" i="11"/>
  <c r="B14" i="11"/>
  <c r="C14" i="11"/>
  <c r="D14" i="11"/>
  <c r="E14" i="11"/>
  <c r="F14" i="11"/>
  <c r="G14" i="11"/>
  <c r="B15" i="11"/>
  <c r="C15" i="11"/>
  <c r="D15" i="11"/>
  <c r="E15" i="11"/>
  <c r="F15" i="11"/>
  <c r="G15" i="11"/>
  <c r="B16" i="11"/>
  <c r="C16" i="11"/>
  <c r="D16" i="11"/>
  <c r="E16" i="11"/>
  <c r="F16" i="11"/>
  <c r="G16" i="11"/>
  <c r="B17" i="11"/>
  <c r="C17" i="11"/>
  <c r="D17" i="11"/>
  <c r="E17" i="11"/>
  <c r="F17" i="11"/>
  <c r="G17" i="11"/>
  <c r="B18" i="11"/>
  <c r="C18" i="11"/>
  <c r="D18" i="11"/>
  <c r="E18" i="11"/>
  <c r="F18" i="11"/>
  <c r="G18" i="11"/>
  <c r="B19" i="11"/>
  <c r="C19" i="11"/>
  <c r="D19" i="11"/>
  <c r="E19" i="11"/>
  <c r="F19" i="11"/>
  <c r="G19" i="11"/>
  <c r="B20" i="11"/>
  <c r="C20" i="11"/>
  <c r="D20" i="11"/>
  <c r="E20" i="11"/>
  <c r="F20" i="11"/>
  <c r="G20" i="11"/>
  <c r="B21" i="11"/>
  <c r="C21" i="11"/>
  <c r="D21" i="11"/>
  <c r="E21" i="11"/>
  <c r="F21" i="11"/>
  <c r="G21" i="11"/>
  <c r="B22" i="11"/>
  <c r="C22" i="11"/>
  <c r="D22" i="11"/>
  <c r="E22" i="11"/>
  <c r="F22" i="11"/>
  <c r="G22" i="11"/>
  <c r="B23" i="11"/>
  <c r="C23" i="11"/>
  <c r="D23" i="11"/>
  <c r="E23" i="11"/>
  <c r="F23" i="11"/>
  <c r="G23" i="11"/>
  <c r="B24" i="11"/>
  <c r="C24" i="11"/>
  <c r="D24" i="11"/>
  <c r="E24" i="11"/>
  <c r="F24" i="11"/>
  <c r="G24" i="11"/>
  <c r="B25" i="11"/>
  <c r="C25" i="11"/>
  <c r="D25" i="11"/>
  <c r="E25" i="11"/>
  <c r="F25" i="11"/>
  <c r="G25" i="11"/>
  <c r="B26" i="11"/>
  <c r="C26" i="11"/>
  <c r="D26" i="11"/>
  <c r="E26" i="11"/>
  <c r="F26" i="11"/>
  <c r="G26" i="11"/>
  <c r="B27" i="11"/>
  <c r="C27" i="11"/>
  <c r="D27" i="11"/>
  <c r="E27" i="11"/>
  <c r="F27" i="11"/>
  <c r="G27" i="11"/>
  <c r="B28" i="11"/>
  <c r="C28" i="11"/>
  <c r="D28" i="11"/>
  <c r="E28" i="11"/>
  <c r="F28" i="11"/>
  <c r="G28" i="11"/>
  <c r="B29" i="11"/>
  <c r="C29" i="11"/>
  <c r="D29" i="11"/>
  <c r="E29" i="11"/>
  <c r="F29" i="11"/>
  <c r="G29" i="11"/>
  <c r="B30" i="11"/>
  <c r="C30" i="11"/>
  <c r="D30" i="11"/>
  <c r="E30" i="11"/>
  <c r="F30" i="11"/>
  <c r="G30" i="11"/>
  <c r="G6" i="11"/>
  <c r="F6" i="11"/>
  <c r="E6" i="11"/>
  <c r="D6" i="11"/>
  <c r="C6" i="11"/>
  <c r="B6" i="11"/>
  <c r="C2" i="11" a="1"/>
  <c r="C2" i="11" s="1"/>
  <c r="D2" i="11" a="1"/>
  <c r="D2" i="11" s="1"/>
  <c r="E2" i="11" a="1"/>
  <c r="E2" i="11" s="1"/>
  <c r="F11" i="13" s="1"/>
  <c r="C3" i="11"/>
  <c r="D3" i="11"/>
  <c r="E3" i="11"/>
  <c r="B3" i="11"/>
  <c r="B2" i="11" a="1"/>
  <c r="B2" i="11" s="1"/>
  <c r="B7" i="10"/>
  <c r="C7" i="10"/>
  <c r="D7" i="10"/>
  <c r="E7" i="10"/>
  <c r="F7" i="10"/>
  <c r="G7" i="10"/>
  <c r="B8" i="10"/>
  <c r="C8" i="10"/>
  <c r="D8" i="10"/>
  <c r="E8" i="10"/>
  <c r="F8" i="10"/>
  <c r="G8" i="10"/>
  <c r="B9" i="10"/>
  <c r="C9" i="10"/>
  <c r="D9" i="10"/>
  <c r="E9" i="10"/>
  <c r="F9" i="10"/>
  <c r="G9" i="10"/>
  <c r="B10" i="10"/>
  <c r="C10" i="10"/>
  <c r="D10" i="10"/>
  <c r="E10" i="10"/>
  <c r="F10" i="10"/>
  <c r="G10" i="10"/>
  <c r="B11" i="10"/>
  <c r="C11" i="10"/>
  <c r="D11" i="10"/>
  <c r="E11" i="10"/>
  <c r="F11" i="10"/>
  <c r="G11" i="10"/>
  <c r="B12" i="10"/>
  <c r="C12" i="10"/>
  <c r="D12" i="10"/>
  <c r="E12" i="10"/>
  <c r="F12" i="10"/>
  <c r="G12" i="10"/>
  <c r="B13" i="10"/>
  <c r="C13" i="10"/>
  <c r="D13" i="10"/>
  <c r="E13" i="10"/>
  <c r="F13" i="10"/>
  <c r="G13" i="10"/>
  <c r="B14" i="10"/>
  <c r="C14" i="10"/>
  <c r="D14" i="10"/>
  <c r="E14" i="10"/>
  <c r="F14" i="10"/>
  <c r="G14" i="10"/>
  <c r="B15" i="10"/>
  <c r="C15" i="10"/>
  <c r="D15" i="10"/>
  <c r="E15" i="10"/>
  <c r="F15" i="10"/>
  <c r="G15" i="10"/>
  <c r="B16" i="10"/>
  <c r="C16" i="10"/>
  <c r="D16" i="10"/>
  <c r="E16" i="10"/>
  <c r="F16" i="10"/>
  <c r="G16" i="10"/>
  <c r="B17" i="10"/>
  <c r="C17" i="10"/>
  <c r="D17" i="10"/>
  <c r="E17" i="10"/>
  <c r="F17" i="10"/>
  <c r="G17" i="10"/>
  <c r="B18" i="10"/>
  <c r="C18" i="10"/>
  <c r="D18" i="10"/>
  <c r="E18" i="10"/>
  <c r="F18" i="10"/>
  <c r="G18" i="10"/>
  <c r="B19" i="10"/>
  <c r="C19" i="10"/>
  <c r="D19" i="10"/>
  <c r="E19" i="10"/>
  <c r="F19" i="10"/>
  <c r="G19" i="10"/>
  <c r="B20" i="10"/>
  <c r="C20" i="10"/>
  <c r="D20" i="10"/>
  <c r="E20" i="10"/>
  <c r="F20" i="10"/>
  <c r="G20" i="10"/>
  <c r="B21" i="10"/>
  <c r="C21" i="10"/>
  <c r="D21" i="10"/>
  <c r="E21" i="10"/>
  <c r="F21" i="10"/>
  <c r="G21" i="10"/>
  <c r="B22" i="10"/>
  <c r="C22" i="10"/>
  <c r="D22" i="10"/>
  <c r="E22" i="10"/>
  <c r="F22" i="10"/>
  <c r="G22" i="10"/>
  <c r="B23" i="10"/>
  <c r="C23" i="10"/>
  <c r="D23" i="10"/>
  <c r="E23" i="10"/>
  <c r="F23" i="10"/>
  <c r="G23" i="10"/>
  <c r="B24" i="10"/>
  <c r="C24" i="10"/>
  <c r="D24" i="10"/>
  <c r="E24" i="10"/>
  <c r="F24" i="10"/>
  <c r="G24" i="10"/>
  <c r="B25" i="10"/>
  <c r="C25" i="10"/>
  <c r="D25" i="10"/>
  <c r="E25" i="10"/>
  <c r="F25" i="10"/>
  <c r="G25" i="10"/>
  <c r="B26" i="10"/>
  <c r="C26" i="10"/>
  <c r="D26" i="10"/>
  <c r="E26" i="10"/>
  <c r="F26" i="10"/>
  <c r="G26" i="10"/>
  <c r="B27" i="10"/>
  <c r="C27" i="10"/>
  <c r="D27" i="10"/>
  <c r="E27" i="10"/>
  <c r="F27" i="10"/>
  <c r="G27" i="10"/>
  <c r="B28" i="10"/>
  <c r="C28" i="10"/>
  <c r="D28" i="10"/>
  <c r="E28" i="10"/>
  <c r="F28" i="10"/>
  <c r="G28" i="10"/>
  <c r="B29" i="10"/>
  <c r="C29" i="10"/>
  <c r="D29" i="10"/>
  <c r="E29" i="10"/>
  <c r="F29" i="10"/>
  <c r="G29" i="10"/>
  <c r="B30" i="10"/>
  <c r="C30" i="10"/>
  <c r="D30" i="10"/>
  <c r="E30" i="10"/>
  <c r="F30" i="10"/>
  <c r="G30" i="10"/>
  <c r="G6" i="10"/>
  <c r="F6" i="10"/>
  <c r="E6" i="10"/>
  <c r="D6" i="10"/>
  <c r="C6" i="10"/>
  <c r="B6" i="10"/>
  <c r="C2" i="10" a="1"/>
  <c r="C2" i="10" s="1"/>
  <c r="D2" i="10" a="1"/>
  <c r="D2" i="10" s="1"/>
  <c r="E2" i="10" a="1"/>
  <c r="E2" i="10" s="1"/>
  <c r="F10" i="13" s="1"/>
  <c r="C3" i="10"/>
  <c r="D3" i="10"/>
  <c r="E3" i="10"/>
  <c r="B3" i="10"/>
  <c r="B2" i="10" a="1"/>
  <c r="B2" i="10" s="1"/>
  <c r="C10" i="13" s="1"/>
  <c r="B7" i="9"/>
  <c r="C7" i="9"/>
  <c r="D7" i="9"/>
  <c r="E7" i="9"/>
  <c r="F7" i="9"/>
  <c r="G7" i="9"/>
  <c r="B8" i="9"/>
  <c r="C8" i="9"/>
  <c r="D8" i="9"/>
  <c r="E8" i="9"/>
  <c r="F8" i="9"/>
  <c r="G8" i="9"/>
  <c r="B9" i="9"/>
  <c r="C9" i="9"/>
  <c r="D9" i="9"/>
  <c r="E9" i="9"/>
  <c r="F9" i="9"/>
  <c r="G9" i="9"/>
  <c r="B10" i="9"/>
  <c r="C10" i="9"/>
  <c r="D10" i="9"/>
  <c r="E10" i="9"/>
  <c r="F10" i="9"/>
  <c r="G10" i="9"/>
  <c r="B11" i="9"/>
  <c r="C11" i="9"/>
  <c r="D11" i="9"/>
  <c r="E11" i="9"/>
  <c r="F11" i="9"/>
  <c r="G11" i="9"/>
  <c r="B12" i="9"/>
  <c r="C12" i="9"/>
  <c r="D12" i="9"/>
  <c r="E12" i="9"/>
  <c r="F12" i="9"/>
  <c r="G12" i="9"/>
  <c r="B13" i="9"/>
  <c r="C13" i="9"/>
  <c r="D13" i="9"/>
  <c r="E13" i="9"/>
  <c r="F13" i="9"/>
  <c r="G13" i="9"/>
  <c r="B14" i="9"/>
  <c r="C14" i="9"/>
  <c r="D14" i="9"/>
  <c r="E14" i="9"/>
  <c r="F14" i="9"/>
  <c r="G14" i="9"/>
  <c r="B15" i="9"/>
  <c r="C15" i="9"/>
  <c r="D15" i="9"/>
  <c r="E15" i="9"/>
  <c r="F15" i="9"/>
  <c r="G15" i="9"/>
  <c r="B16" i="9"/>
  <c r="C16" i="9"/>
  <c r="D16" i="9"/>
  <c r="E16" i="9"/>
  <c r="F16" i="9"/>
  <c r="G16" i="9"/>
  <c r="B17" i="9"/>
  <c r="C17" i="9"/>
  <c r="D17" i="9"/>
  <c r="E17" i="9"/>
  <c r="F17" i="9"/>
  <c r="G17" i="9"/>
  <c r="B18" i="9"/>
  <c r="C18" i="9"/>
  <c r="D18" i="9"/>
  <c r="E18" i="9"/>
  <c r="F18" i="9"/>
  <c r="G18" i="9"/>
  <c r="B19" i="9"/>
  <c r="C19" i="9"/>
  <c r="D19" i="9"/>
  <c r="E19" i="9"/>
  <c r="F19" i="9"/>
  <c r="G19" i="9"/>
  <c r="B20" i="9"/>
  <c r="C20" i="9"/>
  <c r="D20" i="9"/>
  <c r="E20" i="9"/>
  <c r="F20" i="9"/>
  <c r="G20" i="9"/>
  <c r="B21" i="9"/>
  <c r="C21" i="9"/>
  <c r="D21" i="9"/>
  <c r="E21" i="9"/>
  <c r="F21" i="9"/>
  <c r="G21" i="9"/>
  <c r="B22" i="9"/>
  <c r="C22" i="9"/>
  <c r="D22" i="9"/>
  <c r="E22" i="9"/>
  <c r="F22" i="9"/>
  <c r="G22" i="9"/>
  <c r="B23" i="9"/>
  <c r="C23" i="9"/>
  <c r="D23" i="9"/>
  <c r="E23" i="9"/>
  <c r="F23" i="9"/>
  <c r="G23" i="9"/>
  <c r="B24" i="9"/>
  <c r="C24" i="9"/>
  <c r="D24" i="9"/>
  <c r="E24" i="9"/>
  <c r="F24" i="9"/>
  <c r="G24" i="9"/>
  <c r="B25" i="9"/>
  <c r="C25" i="9"/>
  <c r="D25" i="9"/>
  <c r="E25" i="9"/>
  <c r="F25" i="9"/>
  <c r="G25" i="9"/>
  <c r="B26" i="9"/>
  <c r="C26" i="9"/>
  <c r="D26" i="9"/>
  <c r="E26" i="9"/>
  <c r="F26" i="9"/>
  <c r="G26" i="9"/>
  <c r="B27" i="9"/>
  <c r="C27" i="9"/>
  <c r="D27" i="9"/>
  <c r="E27" i="9"/>
  <c r="F27" i="9"/>
  <c r="G27" i="9"/>
  <c r="B28" i="9"/>
  <c r="C28" i="9"/>
  <c r="D28" i="9"/>
  <c r="E28" i="9"/>
  <c r="F28" i="9"/>
  <c r="G28" i="9"/>
  <c r="B29" i="9"/>
  <c r="C29" i="9"/>
  <c r="D29" i="9"/>
  <c r="E29" i="9"/>
  <c r="F29" i="9"/>
  <c r="G29" i="9"/>
  <c r="B30" i="9"/>
  <c r="C30" i="9"/>
  <c r="D30" i="9"/>
  <c r="E30" i="9"/>
  <c r="F30" i="9"/>
  <c r="G30" i="9"/>
  <c r="G6" i="9"/>
  <c r="F6" i="9"/>
  <c r="E6" i="9"/>
  <c r="D6" i="9"/>
  <c r="C6" i="9"/>
  <c r="B6" i="9"/>
  <c r="C2" i="9" a="1"/>
  <c r="C2" i="9" s="1"/>
  <c r="D2" i="9" a="1"/>
  <c r="D2" i="9" s="1"/>
  <c r="E2" i="9" a="1"/>
  <c r="E2" i="9" s="1"/>
  <c r="F9" i="13" s="1"/>
  <c r="C3" i="9"/>
  <c r="D3" i="9"/>
  <c r="E3" i="9"/>
  <c r="B3" i="9"/>
  <c r="B2" i="9" a="1"/>
  <c r="B2" i="9" s="1"/>
  <c r="L2" i="9" s="1"/>
  <c r="B7" i="8"/>
  <c r="C7" i="8"/>
  <c r="D7" i="8"/>
  <c r="E7" i="8"/>
  <c r="F7" i="8"/>
  <c r="G7" i="8"/>
  <c r="B8" i="8"/>
  <c r="C8" i="8"/>
  <c r="D8" i="8"/>
  <c r="E8" i="8"/>
  <c r="F8" i="8"/>
  <c r="G8" i="8"/>
  <c r="B9" i="8"/>
  <c r="C9" i="8"/>
  <c r="D9" i="8"/>
  <c r="E9" i="8"/>
  <c r="F9" i="8"/>
  <c r="G9" i="8"/>
  <c r="B10" i="8"/>
  <c r="C10" i="8"/>
  <c r="D10" i="8"/>
  <c r="E10" i="8"/>
  <c r="F10" i="8"/>
  <c r="G10" i="8"/>
  <c r="B11" i="8"/>
  <c r="C11" i="8"/>
  <c r="D11" i="8"/>
  <c r="E11" i="8"/>
  <c r="F11" i="8"/>
  <c r="G11" i="8"/>
  <c r="B12" i="8"/>
  <c r="C12" i="8"/>
  <c r="D12" i="8"/>
  <c r="E12" i="8"/>
  <c r="F12" i="8"/>
  <c r="G12" i="8"/>
  <c r="B13" i="8"/>
  <c r="C13" i="8"/>
  <c r="D13" i="8"/>
  <c r="E13" i="8"/>
  <c r="F13" i="8"/>
  <c r="G13" i="8"/>
  <c r="B14" i="8"/>
  <c r="C14" i="8"/>
  <c r="D14" i="8"/>
  <c r="E14" i="8"/>
  <c r="F14" i="8"/>
  <c r="G14" i="8"/>
  <c r="B15" i="8"/>
  <c r="C15" i="8"/>
  <c r="D15" i="8"/>
  <c r="E15" i="8"/>
  <c r="F15" i="8"/>
  <c r="G15" i="8"/>
  <c r="B16" i="8"/>
  <c r="C16" i="8"/>
  <c r="D16" i="8"/>
  <c r="E16" i="8"/>
  <c r="F16" i="8"/>
  <c r="G16" i="8"/>
  <c r="B17" i="8"/>
  <c r="C17" i="8"/>
  <c r="D17" i="8"/>
  <c r="E17" i="8"/>
  <c r="F17" i="8"/>
  <c r="G17" i="8"/>
  <c r="B18" i="8"/>
  <c r="C18" i="8"/>
  <c r="D18" i="8"/>
  <c r="E18" i="8"/>
  <c r="F18" i="8"/>
  <c r="G18" i="8"/>
  <c r="B19" i="8"/>
  <c r="C19" i="8"/>
  <c r="D19" i="8"/>
  <c r="E19" i="8"/>
  <c r="F19" i="8"/>
  <c r="G19" i="8"/>
  <c r="B20" i="8"/>
  <c r="C20" i="8"/>
  <c r="D20" i="8"/>
  <c r="E20" i="8"/>
  <c r="F20" i="8"/>
  <c r="G20" i="8"/>
  <c r="B21" i="8"/>
  <c r="C21" i="8"/>
  <c r="D21" i="8"/>
  <c r="E21" i="8"/>
  <c r="F21" i="8"/>
  <c r="G21" i="8"/>
  <c r="B22" i="8"/>
  <c r="C22" i="8"/>
  <c r="D22" i="8"/>
  <c r="E22" i="8"/>
  <c r="F22" i="8"/>
  <c r="G22" i="8"/>
  <c r="B23" i="8"/>
  <c r="C23" i="8"/>
  <c r="D23" i="8"/>
  <c r="E23" i="8"/>
  <c r="F23" i="8"/>
  <c r="G23" i="8"/>
  <c r="B24" i="8"/>
  <c r="C24" i="8"/>
  <c r="D24" i="8"/>
  <c r="E24" i="8"/>
  <c r="F24" i="8"/>
  <c r="G24" i="8"/>
  <c r="B25" i="8"/>
  <c r="C25" i="8"/>
  <c r="D25" i="8"/>
  <c r="E25" i="8"/>
  <c r="F25" i="8"/>
  <c r="G25" i="8"/>
  <c r="B26" i="8"/>
  <c r="C26" i="8"/>
  <c r="D26" i="8"/>
  <c r="E26" i="8"/>
  <c r="F26" i="8"/>
  <c r="G26" i="8"/>
  <c r="B27" i="8"/>
  <c r="C27" i="8"/>
  <c r="D27" i="8"/>
  <c r="E27" i="8"/>
  <c r="F27" i="8"/>
  <c r="G27" i="8"/>
  <c r="B28" i="8"/>
  <c r="C28" i="8"/>
  <c r="D28" i="8"/>
  <c r="E28" i="8"/>
  <c r="F28" i="8"/>
  <c r="G28" i="8"/>
  <c r="B29" i="8"/>
  <c r="C29" i="8"/>
  <c r="D29" i="8"/>
  <c r="E29" i="8"/>
  <c r="F29" i="8"/>
  <c r="G29" i="8"/>
  <c r="B30" i="8"/>
  <c r="C30" i="8"/>
  <c r="D30" i="8"/>
  <c r="E30" i="8"/>
  <c r="F30" i="8"/>
  <c r="G30" i="8"/>
  <c r="G6" i="8"/>
  <c r="F6" i="8"/>
  <c r="E6" i="8"/>
  <c r="D6" i="8"/>
  <c r="C6" i="8"/>
  <c r="B6" i="8"/>
  <c r="C2" i="8" a="1"/>
  <c r="C2" i="8" s="1"/>
  <c r="D2" i="8" a="1"/>
  <c r="D2" i="8" s="1"/>
  <c r="E8" i="13" s="1"/>
  <c r="E2" i="8" a="1"/>
  <c r="E2" i="8" s="1"/>
  <c r="C3" i="8"/>
  <c r="D3" i="8"/>
  <c r="E3" i="8"/>
  <c r="B3" i="8"/>
  <c r="B2" i="8" a="1"/>
  <c r="B2" i="8" s="1"/>
  <c r="B7" i="7"/>
  <c r="C7" i="7"/>
  <c r="D7" i="7"/>
  <c r="E7" i="7"/>
  <c r="F7" i="7"/>
  <c r="G7" i="7"/>
  <c r="B8" i="7"/>
  <c r="C8" i="7"/>
  <c r="D8" i="7"/>
  <c r="E8" i="7"/>
  <c r="F8" i="7"/>
  <c r="G8" i="7"/>
  <c r="B9" i="7"/>
  <c r="C9" i="7"/>
  <c r="D9" i="7"/>
  <c r="E9" i="7"/>
  <c r="F9" i="7"/>
  <c r="G9" i="7"/>
  <c r="B10" i="7"/>
  <c r="C10" i="7"/>
  <c r="D10" i="7"/>
  <c r="E10" i="7"/>
  <c r="F10" i="7"/>
  <c r="G10" i="7"/>
  <c r="B11" i="7"/>
  <c r="C11" i="7"/>
  <c r="D11" i="7"/>
  <c r="E11" i="7"/>
  <c r="F11" i="7"/>
  <c r="G11" i="7"/>
  <c r="B12" i="7"/>
  <c r="C12" i="7"/>
  <c r="D12" i="7"/>
  <c r="E12" i="7"/>
  <c r="F12" i="7"/>
  <c r="G12" i="7"/>
  <c r="B13" i="7"/>
  <c r="C13" i="7"/>
  <c r="D13" i="7"/>
  <c r="E13" i="7"/>
  <c r="F13" i="7"/>
  <c r="G13" i="7"/>
  <c r="B14" i="7"/>
  <c r="C14" i="7"/>
  <c r="D14" i="7"/>
  <c r="E14" i="7"/>
  <c r="F14" i="7"/>
  <c r="G14" i="7"/>
  <c r="B15" i="7"/>
  <c r="C15" i="7"/>
  <c r="D15" i="7"/>
  <c r="E15" i="7"/>
  <c r="F15" i="7"/>
  <c r="G15" i="7"/>
  <c r="B16" i="7"/>
  <c r="C16" i="7"/>
  <c r="D16" i="7"/>
  <c r="E16" i="7"/>
  <c r="F16" i="7"/>
  <c r="G16" i="7"/>
  <c r="B17" i="7"/>
  <c r="C17" i="7"/>
  <c r="D17" i="7"/>
  <c r="E17" i="7"/>
  <c r="F17" i="7"/>
  <c r="G17" i="7"/>
  <c r="B18" i="7"/>
  <c r="C18" i="7"/>
  <c r="D18" i="7"/>
  <c r="E18" i="7"/>
  <c r="F18" i="7"/>
  <c r="G18" i="7"/>
  <c r="B19" i="7"/>
  <c r="C19" i="7"/>
  <c r="D19" i="7"/>
  <c r="E19" i="7"/>
  <c r="F19" i="7"/>
  <c r="G19" i="7"/>
  <c r="B20" i="7"/>
  <c r="C20" i="7"/>
  <c r="D20" i="7"/>
  <c r="E20" i="7"/>
  <c r="F20" i="7"/>
  <c r="G20" i="7"/>
  <c r="B21" i="7"/>
  <c r="C21" i="7"/>
  <c r="D21" i="7"/>
  <c r="E21" i="7"/>
  <c r="F21" i="7"/>
  <c r="G21" i="7"/>
  <c r="B22" i="7"/>
  <c r="C22" i="7"/>
  <c r="D22" i="7"/>
  <c r="E22" i="7"/>
  <c r="F22" i="7"/>
  <c r="G22" i="7"/>
  <c r="B23" i="7"/>
  <c r="C23" i="7"/>
  <c r="D23" i="7"/>
  <c r="E23" i="7"/>
  <c r="F23" i="7"/>
  <c r="G23" i="7"/>
  <c r="B24" i="7"/>
  <c r="C24" i="7"/>
  <c r="D24" i="7"/>
  <c r="E24" i="7"/>
  <c r="F24" i="7"/>
  <c r="G24" i="7"/>
  <c r="B25" i="7"/>
  <c r="C25" i="7"/>
  <c r="D25" i="7"/>
  <c r="E25" i="7"/>
  <c r="F25" i="7"/>
  <c r="G25" i="7"/>
  <c r="B26" i="7"/>
  <c r="C26" i="7"/>
  <c r="D26" i="7"/>
  <c r="E26" i="7"/>
  <c r="F26" i="7"/>
  <c r="G26" i="7"/>
  <c r="B27" i="7"/>
  <c r="C27" i="7"/>
  <c r="D27" i="7"/>
  <c r="E27" i="7"/>
  <c r="F27" i="7"/>
  <c r="G27" i="7"/>
  <c r="B28" i="7"/>
  <c r="C28" i="7"/>
  <c r="D28" i="7"/>
  <c r="E28" i="7"/>
  <c r="F28" i="7"/>
  <c r="G28" i="7"/>
  <c r="B29" i="7"/>
  <c r="C29" i="7"/>
  <c r="D29" i="7"/>
  <c r="E29" i="7"/>
  <c r="F29" i="7"/>
  <c r="G29" i="7"/>
  <c r="B30" i="7"/>
  <c r="C30" i="7"/>
  <c r="D30" i="7"/>
  <c r="E30" i="7"/>
  <c r="F30" i="7"/>
  <c r="G30" i="7"/>
  <c r="G6" i="7"/>
  <c r="F6" i="7"/>
  <c r="E6" i="7"/>
  <c r="D6" i="7"/>
  <c r="C6" i="7"/>
  <c r="B6" i="7"/>
  <c r="C2" i="7" a="1"/>
  <c r="C2" i="7" s="1"/>
  <c r="D2" i="7" a="1"/>
  <c r="D2" i="7" s="1"/>
  <c r="E2" i="7" a="1"/>
  <c r="E2" i="7" s="1"/>
  <c r="C3" i="7"/>
  <c r="D3" i="7"/>
  <c r="E3" i="7"/>
  <c r="B3" i="7"/>
  <c r="B2" i="7" a="1"/>
  <c r="B2" i="7" s="1"/>
  <c r="B7" i="6"/>
  <c r="C7" i="6"/>
  <c r="D7" i="6"/>
  <c r="E7" i="6"/>
  <c r="F7" i="6"/>
  <c r="G7" i="6"/>
  <c r="B8" i="6"/>
  <c r="C8" i="6"/>
  <c r="D8" i="6"/>
  <c r="E8" i="6"/>
  <c r="F8" i="6"/>
  <c r="G8" i="6"/>
  <c r="B9" i="6"/>
  <c r="C9" i="6"/>
  <c r="D9" i="6"/>
  <c r="E9" i="6"/>
  <c r="F9" i="6"/>
  <c r="G9" i="6"/>
  <c r="B10" i="6"/>
  <c r="C10" i="6"/>
  <c r="D10" i="6"/>
  <c r="E10" i="6"/>
  <c r="F10" i="6"/>
  <c r="G10" i="6"/>
  <c r="B11" i="6"/>
  <c r="C11" i="6"/>
  <c r="D11" i="6"/>
  <c r="E11" i="6"/>
  <c r="F11" i="6"/>
  <c r="G11" i="6"/>
  <c r="B12" i="6"/>
  <c r="C12" i="6"/>
  <c r="D12" i="6"/>
  <c r="E12" i="6"/>
  <c r="F12" i="6"/>
  <c r="G12" i="6"/>
  <c r="B13" i="6"/>
  <c r="C13" i="6"/>
  <c r="D13" i="6"/>
  <c r="E13" i="6"/>
  <c r="F13" i="6"/>
  <c r="G13" i="6"/>
  <c r="B14" i="6"/>
  <c r="C14" i="6"/>
  <c r="D14" i="6"/>
  <c r="E14" i="6"/>
  <c r="F14" i="6"/>
  <c r="G14" i="6"/>
  <c r="B15" i="6"/>
  <c r="C15" i="6"/>
  <c r="D15" i="6"/>
  <c r="E15" i="6"/>
  <c r="F15" i="6"/>
  <c r="G15" i="6"/>
  <c r="B16" i="6"/>
  <c r="C16" i="6"/>
  <c r="D16" i="6"/>
  <c r="E16" i="6"/>
  <c r="F16" i="6"/>
  <c r="G16" i="6"/>
  <c r="B17" i="6"/>
  <c r="C17" i="6"/>
  <c r="D17" i="6"/>
  <c r="E17" i="6"/>
  <c r="F17" i="6"/>
  <c r="G17" i="6"/>
  <c r="B18" i="6"/>
  <c r="C18" i="6"/>
  <c r="D18" i="6"/>
  <c r="E18" i="6"/>
  <c r="F18" i="6"/>
  <c r="G18" i="6"/>
  <c r="B19" i="6"/>
  <c r="C19" i="6"/>
  <c r="D19" i="6"/>
  <c r="E19" i="6"/>
  <c r="F19" i="6"/>
  <c r="G19" i="6"/>
  <c r="B20" i="6"/>
  <c r="C20" i="6"/>
  <c r="D20" i="6"/>
  <c r="E20" i="6"/>
  <c r="F20" i="6"/>
  <c r="G20" i="6"/>
  <c r="B21" i="6"/>
  <c r="C21" i="6"/>
  <c r="D21" i="6"/>
  <c r="E21" i="6"/>
  <c r="F21" i="6"/>
  <c r="G21" i="6"/>
  <c r="B22" i="6"/>
  <c r="C22" i="6"/>
  <c r="D22" i="6"/>
  <c r="E22" i="6"/>
  <c r="F22" i="6"/>
  <c r="G22" i="6"/>
  <c r="B23" i="6"/>
  <c r="C23" i="6"/>
  <c r="D23" i="6"/>
  <c r="E23" i="6"/>
  <c r="F23" i="6"/>
  <c r="G23" i="6"/>
  <c r="B24" i="6"/>
  <c r="C24" i="6"/>
  <c r="D24" i="6"/>
  <c r="E24" i="6"/>
  <c r="F24" i="6"/>
  <c r="G24" i="6"/>
  <c r="B25" i="6"/>
  <c r="C25" i="6"/>
  <c r="D25" i="6"/>
  <c r="E25" i="6"/>
  <c r="F25" i="6"/>
  <c r="G25" i="6"/>
  <c r="B26" i="6"/>
  <c r="C26" i="6"/>
  <c r="D26" i="6"/>
  <c r="E26" i="6"/>
  <c r="F26" i="6"/>
  <c r="G26" i="6"/>
  <c r="B27" i="6"/>
  <c r="C27" i="6"/>
  <c r="D27" i="6"/>
  <c r="E27" i="6"/>
  <c r="F27" i="6"/>
  <c r="G27" i="6"/>
  <c r="B28" i="6"/>
  <c r="C28" i="6"/>
  <c r="D28" i="6"/>
  <c r="E28" i="6"/>
  <c r="F28" i="6"/>
  <c r="G28" i="6"/>
  <c r="B29" i="6"/>
  <c r="C29" i="6"/>
  <c r="D29" i="6"/>
  <c r="E29" i="6"/>
  <c r="F29" i="6"/>
  <c r="G29" i="6"/>
  <c r="B30" i="6"/>
  <c r="C30" i="6"/>
  <c r="D30" i="6"/>
  <c r="E30" i="6"/>
  <c r="F30" i="6"/>
  <c r="G30" i="6"/>
  <c r="G6" i="6"/>
  <c r="F6" i="6"/>
  <c r="E6" i="6"/>
  <c r="D6" i="6"/>
  <c r="C6" i="6"/>
  <c r="C32" i="6" s="1"/>
  <c r="D35" i="6" s="1"/>
  <c r="B6" i="6"/>
  <c r="C2" i="6" a="1"/>
  <c r="C2" i="6" s="1"/>
  <c r="D6" i="13" s="1"/>
  <c r="D2" i="6" a="1"/>
  <c r="D2" i="6" s="1"/>
  <c r="E2" i="6" a="1"/>
  <c r="E2" i="6" s="1"/>
  <c r="F6" i="13" s="1"/>
  <c r="C3" i="6"/>
  <c r="D3" i="6"/>
  <c r="E3" i="6"/>
  <c r="B3" i="6"/>
  <c r="B2" i="6" a="1"/>
  <c r="B2" i="6" s="1"/>
  <c r="B7" i="5"/>
  <c r="C7" i="5"/>
  <c r="D7" i="5"/>
  <c r="E7" i="5"/>
  <c r="F7" i="5"/>
  <c r="G7" i="5"/>
  <c r="B8" i="5"/>
  <c r="C8" i="5"/>
  <c r="D8" i="5"/>
  <c r="E8" i="5"/>
  <c r="F8" i="5"/>
  <c r="G8" i="5"/>
  <c r="B9" i="5"/>
  <c r="C9" i="5"/>
  <c r="D9" i="5"/>
  <c r="E9" i="5"/>
  <c r="F9" i="5"/>
  <c r="G9" i="5"/>
  <c r="B10" i="5"/>
  <c r="C10" i="5"/>
  <c r="D10" i="5"/>
  <c r="E10" i="5"/>
  <c r="F10" i="5"/>
  <c r="G10" i="5"/>
  <c r="B11" i="5"/>
  <c r="C11" i="5"/>
  <c r="D11" i="5"/>
  <c r="E11" i="5"/>
  <c r="F11" i="5"/>
  <c r="G11" i="5"/>
  <c r="B12" i="5"/>
  <c r="C12" i="5"/>
  <c r="D12" i="5"/>
  <c r="E12" i="5"/>
  <c r="F12" i="5"/>
  <c r="G12" i="5"/>
  <c r="B13" i="5"/>
  <c r="C13" i="5"/>
  <c r="D13" i="5"/>
  <c r="E13" i="5"/>
  <c r="F13" i="5"/>
  <c r="G13" i="5"/>
  <c r="B14" i="5"/>
  <c r="C14" i="5"/>
  <c r="D14" i="5"/>
  <c r="E14" i="5"/>
  <c r="F14" i="5"/>
  <c r="G14" i="5"/>
  <c r="B15" i="5"/>
  <c r="C15" i="5"/>
  <c r="D15" i="5"/>
  <c r="E15" i="5"/>
  <c r="F15" i="5"/>
  <c r="G15" i="5"/>
  <c r="B16" i="5"/>
  <c r="C16" i="5"/>
  <c r="D16" i="5"/>
  <c r="E16" i="5"/>
  <c r="F16" i="5"/>
  <c r="G16" i="5"/>
  <c r="B17" i="5"/>
  <c r="C17" i="5"/>
  <c r="D17" i="5"/>
  <c r="E17" i="5"/>
  <c r="F17" i="5"/>
  <c r="G17" i="5"/>
  <c r="B18" i="5"/>
  <c r="C18" i="5"/>
  <c r="D18" i="5"/>
  <c r="E18" i="5"/>
  <c r="F18" i="5"/>
  <c r="G18" i="5"/>
  <c r="B19" i="5"/>
  <c r="C19" i="5"/>
  <c r="D19" i="5"/>
  <c r="E19" i="5"/>
  <c r="F19" i="5"/>
  <c r="G19" i="5"/>
  <c r="B20" i="5"/>
  <c r="C20" i="5"/>
  <c r="D20" i="5"/>
  <c r="E20" i="5"/>
  <c r="F20" i="5"/>
  <c r="G20" i="5"/>
  <c r="B21" i="5"/>
  <c r="C21" i="5"/>
  <c r="D21" i="5"/>
  <c r="E21" i="5"/>
  <c r="F21" i="5"/>
  <c r="G21" i="5"/>
  <c r="B22" i="5"/>
  <c r="C22" i="5"/>
  <c r="D22" i="5"/>
  <c r="E22" i="5"/>
  <c r="F22" i="5"/>
  <c r="G22" i="5"/>
  <c r="B23" i="5"/>
  <c r="C23" i="5"/>
  <c r="D23" i="5"/>
  <c r="E23" i="5"/>
  <c r="F23" i="5"/>
  <c r="G23" i="5"/>
  <c r="B24" i="5"/>
  <c r="C24" i="5"/>
  <c r="D24" i="5"/>
  <c r="E24" i="5"/>
  <c r="F24" i="5"/>
  <c r="G24" i="5"/>
  <c r="B25" i="5"/>
  <c r="C25" i="5"/>
  <c r="D25" i="5"/>
  <c r="E25" i="5"/>
  <c r="F25" i="5"/>
  <c r="G25" i="5"/>
  <c r="B26" i="5"/>
  <c r="C26" i="5"/>
  <c r="D26" i="5"/>
  <c r="E26" i="5"/>
  <c r="F26" i="5"/>
  <c r="G26" i="5"/>
  <c r="B27" i="5"/>
  <c r="C27" i="5"/>
  <c r="D27" i="5"/>
  <c r="E27" i="5"/>
  <c r="F27" i="5"/>
  <c r="G27" i="5"/>
  <c r="B28" i="5"/>
  <c r="C28" i="5"/>
  <c r="D28" i="5"/>
  <c r="E28" i="5"/>
  <c r="F28" i="5"/>
  <c r="G28" i="5"/>
  <c r="B29" i="5"/>
  <c r="C29" i="5"/>
  <c r="D29" i="5"/>
  <c r="E29" i="5"/>
  <c r="F29" i="5"/>
  <c r="G29" i="5"/>
  <c r="B30" i="5"/>
  <c r="C30" i="5"/>
  <c r="D30" i="5"/>
  <c r="E30" i="5"/>
  <c r="F30" i="5"/>
  <c r="G30" i="5"/>
  <c r="G6" i="5"/>
  <c r="F6" i="5"/>
  <c r="E6" i="5"/>
  <c r="C6" i="5"/>
  <c r="D6" i="5"/>
  <c r="B6" i="5"/>
  <c r="C2" i="5" a="1"/>
  <c r="C2" i="5" s="1"/>
  <c r="D5" i="13" s="1"/>
  <c r="D2" i="5" a="1"/>
  <c r="D2" i="5" s="1"/>
  <c r="E5" i="13" s="1"/>
  <c r="E2" i="5" a="1"/>
  <c r="E2" i="5" s="1"/>
  <c r="F5" i="13" s="1"/>
  <c r="C3" i="5"/>
  <c r="D3" i="5"/>
  <c r="E3" i="5"/>
  <c r="B3" i="5"/>
  <c r="B2" i="5" a="1"/>
  <c r="B2" i="5" s="1"/>
  <c r="B7" i="4"/>
  <c r="C7" i="4"/>
  <c r="D7" i="4"/>
  <c r="E7" i="4"/>
  <c r="F7" i="4"/>
  <c r="G7" i="4"/>
  <c r="B8" i="4"/>
  <c r="C8" i="4"/>
  <c r="D8" i="4"/>
  <c r="E8" i="4"/>
  <c r="F8" i="4"/>
  <c r="G8" i="4"/>
  <c r="B9" i="4"/>
  <c r="C9" i="4"/>
  <c r="D9" i="4"/>
  <c r="E9" i="4"/>
  <c r="F9" i="4"/>
  <c r="G9" i="4"/>
  <c r="B10" i="4"/>
  <c r="C10" i="4"/>
  <c r="D10" i="4"/>
  <c r="E10" i="4"/>
  <c r="F10" i="4"/>
  <c r="G10" i="4"/>
  <c r="B11" i="4"/>
  <c r="C11" i="4"/>
  <c r="D11" i="4"/>
  <c r="E11" i="4"/>
  <c r="F11" i="4"/>
  <c r="G11" i="4"/>
  <c r="B12" i="4"/>
  <c r="C12" i="4"/>
  <c r="D12" i="4"/>
  <c r="E12" i="4"/>
  <c r="F12" i="4"/>
  <c r="G12" i="4"/>
  <c r="B13" i="4"/>
  <c r="C13" i="4"/>
  <c r="D13" i="4"/>
  <c r="E13" i="4"/>
  <c r="F13" i="4"/>
  <c r="G13" i="4"/>
  <c r="B14" i="4"/>
  <c r="C14" i="4"/>
  <c r="D14" i="4"/>
  <c r="E14" i="4"/>
  <c r="F14" i="4"/>
  <c r="G14" i="4"/>
  <c r="B15" i="4"/>
  <c r="C15" i="4"/>
  <c r="D15" i="4"/>
  <c r="E15" i="4"/>
  <c r="F15" i="4"/>
  <c r="G15" i="4"/>
  <c r="B16" i="4"/>
  <c r="C16" i="4"/>
  <c r="D16" i="4"/>
  <c r="E16" i="4"/>
  <c r="F16" i="4"/>
  <c r="G16" i="4"/>
  <c r="B17" i="4"/>
  <c r="C17" i="4"/>
  <c r="D17" i="4"/>
  <c r="E17" i="4"/>
  <c r="F17" i="4"/>
  <c r="G17" i="4"/>
  <c r="B18" i="4"/>
  <c r="C18" i="4"/>
  <c r="D18" i="4"/>
  <c r="E18" i="4"/>
  <c r="F18" i="4"/>
  <c r="G18" i="4"/>
  <c r="B19" i="4"/>
  <c r="C19" i="4"/>
  <c r="D19" i="4"/>
  <c r="E19" i="4"/>
  <c r="F19" i="4"/>
  <c r="G19" i="4"/>
  <c r="B20" i="4"/>
  <c r="C20" i="4"/>
  <c r="D20" i="4"/>
  <c r="E20" i="4"/>
  <c r="F20" i="4"/>
  <c r="G20" i="4"/>
  <c r="B21" i="4"/>
  <c r="C21" i="4"/>
  <c r="D21" i="4"/>
  <c r="E21" i="4"/>
  <c r="F21" i="4"/>
  <c r="G21" i="4"/>
  <c r="B22" i="4"/>
  <c r="C22" i="4"/>
  <c r="D22" i="4"/>
  <c r="E22" i="4"/>
  <c r="F22" i="4"/>
  <c r="G22" i="4"/>
  <c r="B23" i="4"/>
  <c r="C23" i="4"/>
  <c r="D23" i="4"/>
  <c r="E23" i="4"/>
  <c r="F23" i="4"/>
  <c r="G23" i="4"/>
  <c r="B24" i="4"/>
  <c r="C24" i="4"/>
  <c r="D24" i="4"/>
  <c r="E24" i="4"/>
  <c r="F24" i="4"/>
  <c r="G24" i="4"/>
  <c r="B25" i="4"/>
  <c r="C25" i="4"/>
  <c r="D25" i="4"/>
  <c r="E25" i="4"/>
  <c r="F25" i="4"/>
  <c r="G25" i="4"/>
  <c r="B26" i="4"/>
  <c r="C26" i="4"/>
  <c r="D26" i="4"/>
  <c r="E26" i="4"/>
  <c r="F26" i="4"/>
  <c r="G26" i="4"/>
  <c r="B27" i="4"/>
  <c r="C27" i="4"/>
  <c r="D27" i="4"/>
  <c r="E27" i="4"/>
  <c r="F27" i="4"/>
  <c r="G27" i="4"/>
  <c r="B28" i="4"/>
  <c r="C28" i="4"/>
  <c r="D28" i="4"/>
  <c r="E28" i="4"/>
  <c r="F28" i="4"/>
  <c r="G28" i="4"/>
  <c r="B29" i="4"/>
  <c r="C29" i="4"/>
  <c r="D29" i="4"/>
  <c r="E29" i="4"/>
  <c r="F29" i="4"/>
  <c r="G29" i="4"/>
  <c r="B30" i="4"/>
  <c r="C30" i="4"/>
  <c r="D30" i="4"/>
  <c r="E30" i="4"/>
  <c r="F30" i="4"/>
  <c r="G30" i="4"/>
  <c r="G6" i="4"/>
  <c r="F6" i="4"/>
  <c r="E6" i="4"/>
  <c r="D6" i="4"/>
  <c r="C6" i="4"/>
  <c r="B6" i="4"/>
  <c r="C2" i="4" a="1"/>
  <c r="C2" i="4" s="1"/>
  <c r="D2" i="4" a="1"/>
  <c r="D2" i="4" s="1"/>
  <c r="E2" i="4" a="1"/>
  <c r="E2" i="4" s="1"/>
  <c r="F4" i="13" s="1"/>
  <c r="C3" i="4"/>
  <c r="D3" i="4"/>
  <c r="E3" i="4"/>
  <c r="B3" i="4"/>
  <c r="B2" i="4" a="1"/>
  <c r="B2" i="4" s="1"/>
  <c r="B7" i="3"/>
  <c r="C7" i="3"/>
  <c r="D7" i="3"/>
  <c r="E7" i="3"/>
  <c r="F7" i="3"/>
  <c r="G7" i="3"/>
  <c r="B8" i="3"/>
  <c r="C8" i="3"/>
  <c r="D8" i="3"/>
  <c r="E8" i="3"/>
  <c r="F8" i="3"/>
  <c r="G8" i="3"/>
  <c r="B9" i="3"/>
  <c r="C9" i="3"/>
  <c r="D9" i="3"/>
  <c r="E9" i="3"/>
  <c r="F9" i="3"/>
  <c r="G9" i="3"/>
  <c r="B10" i="3"/>
  <c r="C10" i="3"/>
  <c r="D10" i="3"/>
  <c r="E10" i="3"/>
  <c r="F10" i="3"/>
  <c r="G10" i="3"/>
  <c r="B11" i="3"/>
  <c r="C11" i="3"/>
  <c r="D11" i="3"/>
  <c r="E11" i="3"/>
  <c r="F11" i="3"/>
  <c r="G11" i="3"/>
  <c r="B12" i="3"/>
  <c r="C12" i="3"/>
  <c r="D12" i="3"/>
  <c r="E12" i="3"/>
  <c r="F12" i="3"/>
  <c r="G12" i="3"/>
  <c r="B13" i="3"/>
  <c r="C13" i="3"/>
  <c r="D13" i="3"/>
  <c r="E13" i="3"/>
  <c r="F13" i="3"/>
  <c r="G13" i="3"/>
  <c r="B14" i="3"/>
  <c r="C14" i="3"/>
  <c r="D14" i="3"/>
  <c r="E14" i="3"/>
  <c r="F14" i="3"/>
  <c r="G14" i="3"/>
  <c r="B15" i="3"/>
  <c r="C15" i="3"/>
  <c r="D15" i="3"/>
  <c r="E15" i="3"/>
  <c r="F15" i="3"/>
  <c r="G15" i="3"/>
  <c r="B16" i="3"/>
  <c r="C16" i="3"/>
  <c r="D16" i="3"/>
  <c r="E16" i="3"/>
  <c r="F16" i="3"/>
  <c r="G16" i="3"/>
  <c r="B17" i="3"/>
  <c r="C17" i="3"/>
  <c r="D17" i="3"/>
  <c r="E17" i="3"/>
  <c r="F17" i="3"/>
  <c r="G17" i="3"/>
  <c r="B18" i="3"/>
  <c r="C18" i="3"/>
  <c r="D18" i="3"/>
  <c r="E18" i="3"/>
  <c r="F18" i="3"/>
  <c r="G18" i="3"/>
  <c r="B19" i="3"/>
  <c r="C19" i="3"/>
  <c r="D19" i="3"/>
  <c r="E19" i="3"/>
  <c r="F19" i="3"/>
  <c r="G19" i="3"/>
  <c r="B20" i="3"/>
  <c r="C20" i="3"/>
  <c r="D20" i="3"/>
  <c r="E20" i="3"/>
  <c r="F20" i="3"/>
  <c r="G20" i="3"/>
  <c r="B21" i="3"/>
  <c r="C21" i="3"/>
  <c r="D21" i="3"/>
  <c r="E21" i="3"/>
  <c r="F21" i="3"/>
  <c r="G21" i="3"/>
  <c r="B22" i="3"/>
  <c r="C22" i="3"/>
  <c r="D22" i="3"/>
  <c r="E22" i="3"/>
  <c r="F22" i="3"/>
  <c r="G22" i="3"/>
  <c r="B23" i="3"/>
  <c r="C23" i="3"/>
  <c r="D23" i="3"/>
  <c r="E23" i="3"/>
  <c r="F23" i="3"/>
  <c r="G23" i="3"/>
  <c r="B24" i="3"/>
  <c r="C24" i="3"/>
  <c r="D24" i="3"/>
  <c r="E24" i="3"/>
  <c r="F24" i="3"/>
  <c r="G24" i="3"/>
  <c r="B25" i="3"/>
  <c r="C25" i="3"/>
  <c r="D25" i="3"/>
  <c r="E25" i="3"/>
  <c r="F25" i="3"/>
  <c r="G25" i="3"/>
  <c r="B26" i="3"/>
  <c r="C26" i="3"/>
  <c r="D26" i="3"/>
  <c r="E26" i="3"/>
  <c r="F26" i="3"/>
  <c r="G26" i="3"/>
  <c r="B27" i="3"/>
  <c r="C27" i="3"/>
  <c r="D27" i="3"/>
  <c r="E27" i="3"/>
  <c r="F27" i="3"/>
  <c r="G27" i="3"/>
  <c r="B28" i="3"/>
  <c r="C28" i="3"/>
  <c r="D28" i="3"/>
  <c r="E28" i="3"/>
  <c r="F28" i="3"/>
  <c r="G28" i="3"/>
  <c r="B29" i="3"/>
  <c r="C29" i="3"/>
  <c r="D29" i="3"/>
  <c r="E29" i="3"/>
  <c r="F29" i="3"/>
  <c r="G29" i="3"/>
  <c r="B30" i="3"/>
  <c r="C30" i="3"/>
  <c r="D30" i="3"/>
  <c r="E30" i="3"/>
  <c r="F30" i="3"/>
  <c r="G30" i="3"/>
  <c r="G6" i="3"/>
  <c r="F6" i="3"/>
  <c r="E6" i="3"/>
  <c r="D6" i="3"/>
  <c r="B6" i="3"/>
  <c r="C6" i="3"/>
  <c r="C2" i="3" a="1"/>
  <c r="C2" i="3" s="1"/>
  <c r="D2" i="3" a="1"/>
  <c r="D2" i="3" s="1"/>
  <c r="E2" i="3" a="1"/>
  <c r="E2" i="3" s="1"/>
  <c r="C3" i="3"/>
  <c r="D3" i="3"/>
  <c r="E3" i="3"/>
  <c r="B3" i="3"/>
  <c r="B2" i="3" a="1"/>
  <c r="B2" i="3" s="1"/>
  <c r="A8" i="12"/>
  <c r="A9" i="12" s="1"/>
  <c r="A10" i="12" s="1"/>
  <c r="A11" i="12" s="1"/>
  <c r="A12" i="12" s="1"/>
  <c r="A13" i="12" s="1"/>
  <c r="A14" i="12" s="1"/>
  <c r="A15" i="12" s="1"/>
  <c r="A16" i="12" s="1"/>
  <c r="A17" i="12" s="1"/>
  <c r="A18" i="12" s="1"/>
  <c r="A19" i="12" s="1"/>
  <c r="A20" i="12" s="1"/>
  <c r="A21" i="12" s="1"/>
  <c r="A22" i="12" s="1"/>
  <c r="A23" i="12" s="1"/>
  <c r="A24" i="12" s="1"/>
  <c r="A25" i="12" s="1"/>
  <c r="A26" i="12" s="1"/>
  <c r="A27" i="12" s="1"/>
  <c r="A28" i="12" s="1"/>
  <c r="A29" i="12" s="1"/>
  <c r="A30" i="12" s="1"/>
  <c r="A7" i="12"/>
  <c r="G32" i="12"/>
  <c r="E37" i="12" s="1"/>
  <c r="A8" i="1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7" i="11"/>
  <c r="A8" i="10"/>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7" i="10"/>
  <c r="A7" i="9"/>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8" i="8"/>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7" i="8"/>
  <c r="A9" i="7"/>
  <c r="A10" i="7" s="1"/>
  <c r="A11" i="7" s="1"/>
  <c r="A12" i="7" s="1"/>
  <c r="A13" i="7" s="1"/>
  <c r="A14" i="7" s="1"/>
  <c r="A15" i="7" s="1"/>
  <c r="A16" i="7" s="1"/>
  <c r="A17" i="7" s="1"/>
  <c r="A18" i="7" s="1"/>
  <c r="A19" i="7" s="1"/>
  <c r="A20" i="7" s="1"/>
  <c r="A21" i="7" s="1"/>
  <c r="A22" i="7" s="1"/>
  <c r="A23" i="7" s="1"/>
  <c r="A24" i="7" s="1"/>
  <c r="A25" i="7" s="1"/>
  <c r="A26" i="7" s="1"/>
  <c r="A27" i="7" s="1"/>
  <c r="A28" i="7" s="1"/>
  <c r="A29" i="7" s="1"/>
  <c r="A30" i="7" s="1"/>
  <c r="A8" i="7"/>
  <c r="A7" i="7"/>
  <c r="A8" i="6"/>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7" i="6"/>
  <c r="A7" i="5"/>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9" i="4"/>
  <c r="A10" i="4" s="1"/>
  <c r="A11" i="4" s="1"/>
  <c r="A12" i="4" s="1"/>
  <c r="A13" i="4" s="1"/>
  <c r="A14" i="4" s="1"/>
  <c r="A15" i="4" s="1"/>
  <c r="A16" i="4" s="1"/>
  <c r="A17" i="4" s="1"/>
  <c r="A18" i="4" s="1"/>
  <c r="A19" i="4" s="1"/>
  <c r="A20" i="4" s="1"/>
  <c r="A21" i="4" s="1"/>
  <c r="A22" i="4" s="1"/>
  <c r="A23" i="4" s="1"/>
  <c r="A24" i="4" s="1"/>
  <c r="A25" i="4" s="1"/>
  <c r="A26" i="4" s="1"/>
  <c r="A27" i="4" s="1"/>
  <c r="A28" i="4" s="1"/>
  <c r="A29" i="4" s="1"/>
  <c r="A30" i="4" s="1"/>
  <c r="A8" i="4"/>
  <c r="A7" i="4"/>
  <c r="A7" i="3"/>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B7" i="2"/>
  <c r="C7" i="2"/>
  <c r="D7" i="2"/>
  <c r="E7" i="2"/>
  <c r="F7" i="2"/>
  <c r="G7" i="2"/>
  <c r="B8" i="2"/>
  <c r="C8" i="2"/>
  <c r="D8" i="2"/>
  <c r="E8" i="2"/>
  <c r="F8" i="2"/>
  <c r="G8" i="2"/>
  <c r="B9" i="2"/>
  <c r="C9" i="2"/>
  <c r="D9" i="2"/>
  <c r="E9" i="2"/>
  <c r="F9" i="2"/>
  <c r="G9" i="2"/>
  <c r="B10" i="2"/>
  <c r="C10" i="2"/>
  <c r="D10" i="2"/>
  <c r="E10" i="2"/>
  <c r="F10" i="2"/>
  <c r="G10" i="2"/>
  <c r="B11" i="2"/>
  <c r="C11" i="2"/>
  <c r="D11" i="2"/>
  <c r="E11" i="2"/>
  <c r="F11" i="2"/>
  <c r="G11" i="2"/>
  <c r="B12" i="2"/>
  <c r="C12" i="2"/>
  <c r="D12" i="2"/>
  <c r="E12" i="2"/>
  <c r="F12" i="2"/>
  <c r="G12" i="2"/>
  <c r="B13" i="2"/>
  <c r="C13" i="2"/>
  <c r="D13" i="2"/>
  <c r="E13" i="2"/>
  <c r="F13" i="2"/>
  <c r="G13" i="2"/>
  <c r="B14" i="2"/>
  <c r="C14" i="2"/>
  <c r="D14" i="2"/>
  <c r="E14" i="2"/>
  <c r="F14" i="2"/>
  <c r="G14" i="2"/>
  <c r="B15" i="2"/>
  <c r="C15" i="2"/>
  <c r="D15" i="2"/>
  <c r="E15" i="2"/>
  <c r="F15" i="2"/>
  <c r="G15" i="2"/>
  <c r="B16" i="2"/>
  <c r="C16" i="2"/>
  <c r="D16" i="2"/>
  <c r="E16" i="2"/>
  <c r="F16" i="2"/>
  <c r="G16" i="2"/>
  <c r="B17" i="2"/>
  <c r="C17" i="2"/>
  <c r="D17" i="2"/>
  <c r="E17" i="2"/>
  <c r="F17" i="2"/>
  <c r="G17" i="2"/>
  <c r="B18" i="2"/>
  <c r="C18" i="2"/>
  <c r="D18" i="2"/>
  <c r="E18" i="2"/>
  <c r="F18" i="2"/>
  <c r="G18" i="2"/>
  <c r="B19" i="2"/>
  <c r="C19" i="2"/>
  <c r="D19" i="2"/>
  <c r="E19" i="2"/>
  <c r="F19" i="2"/>
  <c r="G19" i="2"/>
  <c r="B20" i="2"/>
  <c r="C20" i="2"/>
  <c r="D20" i="2"/>
  <c r="E20" i="2"/>
  <c r="F20" i="2"/>
  <c r="G20" i="2"/>
  <c r="B21" i="2"/>
  <c r="C21" i="2"/>
  <c r="D21" i="2"/>
  <c r="E21" i="2"/>
  <c r="F21" i="2"/>
  <c r="G21" i="2"/>
  <c r="B22" i="2"/>
  <c r="C22" i="2"/>
  <c r="D22" i="2"/>
  <c r="E22" i="2"/>
  <c r="F22" i="2"/>
  <c r="G22" i="2"/>
  <c r="B23" i="2"/>
  <c r="C23" i="2"/>
  <c r="D23" i="2"/>
  <c r="E23" i="2"/>
  <c r="F23" i="2"/>
  <c r="G23" i="2"/>
  <c r="B24" i="2"/>
  <c r="C24" i="2"/>
  <c r="D24" i="2"/>
  <c r="E24" i="2"/>
  <c r="F24" i="2"/>
  <c r="G24" i="2"/>
  <c r="B25" i="2"/>
  <c r="C25" i="2"/>
  <c r="D25" i="2"/>
  <c r="E25" i="2"/>
  <c r="F25" i="2"/>
  <c r="G25" i="2"/>
  <c r="B26" i="2"/>
  <c r="C26" i="2"/>
  <c r="D26" i="2"/>
  <c r="E26" i="2"/>
  <c r="F26" i="2"/>
  <c r="G26" i="2"/>
  <c r="B27" i="2"/>
  <c r="C27" i="2"/>
  <c r="D27" i="2"/>
  <c r="E27" i="2"/>
  <c r="F27" i="2"/>
  <c r="G27" i="2"/>
  <c r="B28" i="2"/>
  <c r="C28" i="2"/>
  <c r="D28" i="2"/>
  <c r="E28" i="2"/>
  <c r="F28" i="2"/>
  <c r="G28" i="2"/>
  <c r="B29" i="2"/>
  <c r="C29" i="2"/>
  <c r="D29" i="2"/>
  <c r="E29" i="2"/>
  <c r="F29" i="2"/>
  <c r="G29" i="2"/>
  <c r="B30" i="2"/>
  <c r="C30" i="2"/>
  <c r="D30" i="2"/>
  <c r="E30" i="2"/>
  <c r="F30" i="2"/>
  <c r="G30" i="2"/>
  <c r="A8" i="2"/>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7" i="2"/>
  <c r="G6" i="2"/>
  <c r="F6" i="2"/>
  <c r="E6" i="2"/>
  <c r="D6" i="2"/>
  <c r="C6" i="2"/>
  <c r="B6" i="2"/>
  <c r="C3" i="2"/>
  <c r="D3" i="2"/>
  <c r="E3" i="2"/>
  <c r="B3" i="2"/>
  <c r="C2" i="2" a="1"/>
  <c r="C2" i="2" s="1"/>
  <c r="D2" i="2" a="1"/>
  <c r="D2" i="2" s="1"/>
  <c r="E2" i="2" a="1"/>
  <c r="E2" i="2" s="1"/>
  <c r="F2" i="13" s="1"/>
  <c r="B2" i="2" a="1"/>
  <c r="B2" i="2" s="1"/>
  <c r="C2" i="13" s="1"/>
  <c r="M7" i="4" l="1"/>
  <c r="B32" i="5"/>
  <c r="C35" i="5" s="1"/>
  <c r="N8" i="7"/>
  <c r="N2" i="8"/>
  <c r="L6" i="12"/>
  <c r="K7" i="12" s="1"/>
  <c r="C32" i="8"/>
  <c r="D35" i="8" s="1"/>
  <c r="B37" i="8" s="1"/>
  <c r="C32" i="12"/>
  <c r="D35" i="12" s="1"/>
  <c r="N8" i="2"/>
  <c r="N8" i="4"/>
  <c r="M2" i="4"/>
  <c r="M6" i="3"/>
  <c r="G32" i="5"/>
  <c r="E37" i="5" s="1"/>
  <c r="L6" i="6"/>
  <c r="K7" i="6" s="1"/>
  <c r="P2" i="3"/>
  <c r="P2" i="7"/>
  <c r="M6" i="8"/>
  <c r="P2" i="11"/>
  <c r="P2" i="6"/>
  <c r="M2" i="7"/>
  <c r="P2" i="10"/>
  <c r="N6" i="11"/>
  <c r="K9" i="11" s="1"/>
  <c r="B32" i="3"/>
  <c r="C35" i="3" s="1"/>
  <c r="B36" i="3" s="1"/>
  <c r="D32" i="4"/>
  <c r="E35" i="4" s="1"/>
  <c r="C32" i="7"/>
  <c r="D35" i="7" s="1"/>
  <c r="B37" i="7" s="1"/>
  <c r="F32" i="8"/>
  <c r="E36" i="8" s="1"/>
  <c r="B32" i="8"/>
  <c r="C35" i="8" s="1"/>
  <c r="N7" i="10"/>
  <c r="L9" i="10" s="1"/>
  <c r="P2" i="9"/>
  <c r="O2" i="9"/>
  <c r="O2" i="3"/>
  <c r="O2" i="11"/>
  <c r="G32" i="2"/>
  <c r="E37" i="2" s="1"/>
  <c r="D38" i="2" s="1"/>
  <c r="E32" i="3"/>
  <c r="D36" i="3" s="1"/>
  <c r="N7" i="5"/>
  <c r="E32" i="5"/>
  <c r="D36" i="5" s="1"/>
  <c r="C37" i="5" s="1"/>
  <c r="C32" i="5"/>
  <c r="D35" i="5" s="1"/>
  <c r="G32" i="6"/>
  <c r="E37" i="6" s="1"/>
  <c r="D38" i="6" s="1"/>
  <c r="D39" i="6" s="1"/>
  <c r="E32" i="6"/>
  <c r="D36" i="6" s="1"/>
  <c r="C37" i="6" s="1"/>
  <c r="G32" i="7"/>
  <c r="E37" i="7" s="1"/>
  <c r="E32" i="7"/>
  <c r="D36" i="7" s="1"/>
  <c r="C32" i="10"/>
  <c r="D35" i="10" s="1"/>
  <c r="E32" i="10"/>
  <c r="D36" i="10" s="1"/>
  <c r="C37" i="10" s="1"/>
  <c r="G32" i="11"/>
  <c r="E37" i="11" s="1"/>
  <c r="D38" i="11" s="1"/>
  <c r="E32" i="11"/>
  <c r="D36" i="11" s="1"/>
  <c r="C32" i="11"/>
  <c r="D35" i="11" s="1"/>
  <c r="B37" i="11" s="1"/>
  <c r="P2" i="12"/>
  <c r="G32" i="4"/>
  <c r="E37" i="4" s="1"/>
  <c r="E32" i="8"/>
  <c r="D36" i="8" s="1"/>
  <c r="G32" i="3"/>
  <c r="E37" i="3" s="1"/>
  <c r="D38" i="3" s="1"/>
  <c r="C32" i="3"/>
  <c r="D35" i="3" s="1"/>
  <c r="B37" i="3" s="1"/>
  <c r="E2" i="13"/>
  <c r="C6" i="13"/>
  <c r="E12" i="13"/>
  <c r="E9" i="13"/>
  <c r="M6" i="6"/>
  <c r="N6" i="9"/>
  <c r="K9" i="9" s="1"/>
  <c r="K2" i="11"/>
  <c r="M7" i="11"/>
  <c r="L8" i="11" s="1"/>
  <c r="K2" i="10"/>
  <c r="M2" i="9"/>
  <c r="O2" i="8"/>
  <c r="K2" i="6"/>
  <c r="M2" i="5"/>
  <c r="O2" i="4"/>
  <c r="L2" i="2"/>
  <c r="N8" i="5"/>
  <c r="M7" i="9"/>
  <c r="E32" i="9"/>
  <c r="D36" i="9" s="1"/>
  <c r="C37" i="9" s="1"/>
  <c r="L6" i="7"/>
  <c r="F32" i="7"/>
  <c r="E36" i="7" s="1"/>
  <c r="E39" i="7" s="1"/>
  <c r="E45" i="7" s="1"/>
  <c r="D32" i="7"/>
  <c r="E35" i="7" s="1"/>
  <c r="B32" i="7"/>
  <c r="C35" i="7" s="1"/>
  <c r="B36" i="7" s="1"/>
  <c r="F32" i="11"/>
  <c r="E36" i="11" s="1"/>
  <c r="D32" i="11"/>
  <c r="E35" i="11" s="1"/>
  <c r="B38" i="11" s="1"/>
  <c r="B32" i="11"/>
  <c r="C35" i="11" s="1"/>
  <c r="C3" i="13"/>
  <c r="C7" i="13"/>
  <c r="D9" i="13"/>
  <c r="M6" i="2"/>
  <c r="N8" i="10"/>
  <c r="M9" i="10" s="1"/>
  <c r="L2" i="11"/>
  <c r="N7" i="11"/>
  <c r="L9" i="11" s="1"/>
  <c r="L2" i="10"/>
  <c r="N2" i="9"/>
  <c r="P2" i="8"/>
  <c r="L2" i="6"/>
  <c r="N2" i="5"/>
  <c r="P2" i="4"/>
  <c r="M2" i="2"/>
  <c r="N9" i="5"/>
  <c r="M10" i="5" s="1"/>
  <c r="L6" i="10"/>
  <c r="C32" i="4"/>
  <c r="D35" i="4" s="1"/>
  <c r="B37" i="4" s="1"/>
  <c r="G32" i="8"/>
  <c r="E37" i="8" s="1"/>
  <c r="D38" i="8" s="1"/>
  <c r="D39" i="8" s="1"/>
  <c r="D44" i="8" s="1"/>
  <c r="G32" i="9"/>
  <c r="E37" i="9" s="1"/>
  <c r="D38" i="9" s="1"/>
  <c r="D39" i="9" s="1"/>
  <c r="D44" i="9" s="1"/>
  <c r="C32" i="2"/>
  <c r="D35" i="2" s="1"/>
  <c r="B37" i="2" s="1"/>
  <c r="D32" i="8"/>
  <c r="E35" i="8" s="1"/>
  <c r="B38" i="8" s="1"/>
  <c r="E3" i="13"/>
  <c r="C8" i="13"/>
  <c r="E11" i="13"/>
  <c r="N6" i="2"/>
  <c r="K9" i="2" s="1"/>
  <c r="M6" i="7"/>
  <c r="K8" i="7" s="1"/>
  <c r="N7" i="9"/>
  <c r="L9" i="9" s="1"/>
  <c r="N8" i="11"/>
  <c r="M2" i="11"/>
  <c r="K2" i="12"/>
  <c r="M2" i="10"/>
  <c r="K2" i="7"/>
  <c r="M2" i="6"/>
  <c r="O2" i="5"/>
  <c r="K2" i="3"/>
  <c r="P2" i="2"/>
  <c r="M8" i="5"/>
  <c r="L9" i="5" s="1"/>
  <c r="M6" i="10"/>
  <c r="K8" i="10" s="1"/>
  <c r="F32" i="4"/>
  <c r="E36" i="4" s="1"/>
  <c r="E39" i="4" s="1"/>
  <c r="E45" i="4" s="1"/>
  <c r="F32" i="10"/>
  <c r="E36" i="10" s="1"/>
  <c r="D32" i="10"/>
  <c r="E35" i="10" s="1"/>
  <c r="B38" i="10" s="1"/>
  <c r="B32" i="10"/>
  <c r="C35" i="10" s="1"/>
  <c r="D3" i="13"/>
  <c r="C9" i="13"/>
  <c r="D11" i="13"/>
  <c r="D8" i="13"/>
  <c r="N8" i="9"/>
  <c r="M9" i="9" s="1"/>
  <c r="N2" i="11"/>
  <c r="L2" i="12"/>
  <c r="N2" i="10"/>
  <c r="L2" i="7"/>
  <c r="N2" i="6"/>
  <c r="P2" i="5"/>
  <c r="L2" i="3"/>
  <c r="M7" i="3"/>
  <c r="L8" i="3" s="1"/>
  <c r="N6" i="10"/>
  <c r="K9" i="10" s="1"/>
  <c r="B32" i="6"/>
  <c r="C35" i="6" s="1"/>
  <c r="M7" i="2"/>
  <c r="L8" i="2" s="1"/>
  <c r="E32" i="2"/>
  <c r="D36" i="2" s="1"/>
  <c r="C37" i="2" s="1"/>
  <c r="C4" i="13"/>
  <c r="E7" i="13"/>
  <c r="L6" i="3"/>
  <c r="K7" i="3" s="1"/>
  <c r="N6" i="8"/>
  <c r="M2" i="12"/>
  <c r="O2" i="10"/>
  <c r="K2" i="8"/>
  <c r="O2" i="6"/>
  <c r="K2" i="4"/>
  <c r="M2" i="3"/>
  <c r="M7" i="6"/>
  <c r="L8" i="6" s="1"/>
  <c r="M7" i="10"/>
  <c r="L8" i="10" s="1"/>
  <c r="L10" i="10" s="1"/>
  <c r="L14" i="10" s="1"/>
  <c r="D32" i="2"/>
  <c r="E35" i="2" s="1"/>
  <c r="B38" i="2" s="1"/>
  <c r="F32" i="2"/>
  <c r="E36" i="2" s="1"/>
  <c r="E39" i="2" s="1"/>
  <c r="E43" i="2" s="1"/>
  <c r="B32" i="4"/>
  <c r="C35" i="4" s="1"/>
  <c r="B36" i="4" s="1"/>
  <c r="F32" i="5"/>
  <c r="E36" i="5" s="1"/>
  <c r="C38" i="5" s="1"/>
  <c r="N8" i="8"/>
  <c r="F32" i="9"/>
  <c r="E36" i="9" s="1"/>
  <c r="C38" i="9" s="1"/>
  <c r="D32" i="9"/>
  <c r="E35" i="9" s="1"/>
  <c r="B38" i="9" s="1"/>
  <c r="B32" i="9"/>
  <c r="C35" i="9" s="1"/>
  <c r="C5" i="13"/>
  <c r="C11" i="13"/>
  <c r="E10" i="13"/>
  <c r="E6" i="13"/>
  <c r="M7" i="8"/>
  <c r="N6" i="12"/>
  <c r="K9" i="12" s="1"/>
  <c r="N2" i="12"/>
  <c r="L2" i="8"/>
  <c r="N2" i="7"/>
  <c r="L2" i="4"/>
  <c r="N2" i="3"/>
  <c r="L7" i="5"/>
  <c r="K8" i="5" s="1"/>
  <c r="M7" i="7"/>
  <c r="L8" i="7" s="1"/>
  <c r="L6" i="11"/>
  <c r="K7" i="11" s="1"/>
  <c r="C12" i="13"/>
  <c r="D10" i="13"/>
  <c r="L6" i="9"/>
  <c r="K7" i="9" s="1"/>
  <c r="M6" i="11"/>
  <c r="K8" i="11" s="1"/>
  <c r="O2" i="12"/>
  <c r="K2" i="9"/>
  <c r="M2" i="8"/>
  <c r="O2" i="7"/>
  <c r="K2" i="5"/>
  <c r="M7" i="5"/>
  <c r="K9" i="5" s="1"/>
  <c r="L6" i="8"/>
  <c r="C32" i="9"/>
  <c r="D35" i="9" s="1"/>
  <c r="B37" i="9" s="1"/>
  <c r="F32" i="3"/>
  <c r="E36" i="3" s="1"/>
  <c r="D32" i="3"/>
  <c r="E35" i="3" s="1"/>
  <c r="B38" i="3" s="1"/>
  <c r="N7" i="4"/>
  <c r="D32" i="12"/>
  <c r="E35" i="12" s="1"/>
  <c r="B38" i="12" s="1"/>
  <c r="B32" i="12"/>
  <c r="C35" i="12" s="1"/>
  <c r="B36" i="12" s="1"/>
  <c r="M6" i="9"/>
  <c r="K8" i="9" s="1"/>
  <c r="N8" i="12"/>
  <c r="L2" i="5"/>
  <c r="N2" i="4"/>
  <c r="M7" i="12"/>
  <c r="L8" i="12" s="1"/>
  <c r="L10" i="12" s="1"/>
  <c r="K2" i="2"/>
  <c r="N7" i="2"/>
  <c r="B32" i="2"/>
  <c r="C35" i="2" s="1"/>
  <c r="D2" i="13"/>
  <c r="N2" i="2"/>
  <c r="O2" i="2"/>
  <c r="L6" i="2"/>
  <c r="K7" i="2" s="1"/>
  <c r="D4" i="13"/>
  <c r="F8" i="13"/>
  <c r="N7" i="6"/>
  <c r="L9" i="6" s="1"/>
  <c r="N6" i="7"/>
  <c r="K9" i="7" s="1"/>
  <c r="L6" i="4"/>
  <c r="K7" i="4" s="1"/>
  <c r="N8" i="6"/>
  <c r="M6" i="4"/>
  <c r="K8" i="4" s="1"/>
  <c r="N7" i="7"/>
  <c r="L9" i="7" s="1"/>
  <c r="F32" i="6"/>
  <c r="E36" i="6" s="1"/>
  <c r="C38" i="6" s="1"/>
  <c r="D32" i="6"/>
  <c r="E35" i="6" s="1"/>
  <c r="F7" i="13"/>
  <c r="N6" i="4"/>
  <c r="K9" i="4" s="1"/>
  <c r="N7" i="8"/>
  <c r="N7" i="12"/>
  <c r="L9" i="12" s="1"/>
  <c r="D32" i="5"/>
  <c r="E35" i="5" s="1"/>
  <c r="B38" i="5" s="1"/>
  <c r="D7" i="13"/>
  <c r="N6" i="6"/>
  <c r="E32" i="4"/>
  <c r="D36" i="4" s="1"/>
  <c r="C37" i="4" s="1"/>
  <c r="D12" i="13"/>
  <c r="E4" i="13"/>
  <c r="F3" i="13"/>
  <c r="N8" i="3"/>
  <c r="N7" i="3"/>
  <c r="L9" i="3" s="1"/>
  <c r="N6" i="3"/>
  <c r="M9" i="12"/>
  <c r="M9" i="11"/>
  <c r="K7" i="10"/>
  <c r="L8" i="9"/>
  <c r="K7" i="8"/>
  <c r="M9" i="8"/>
  <c r="K8" i="8"/>
  <c r="L8" i="8"/>
  <c r="K7" i="7"/>
  <c r="M9" i="7"/>
  <c r="K8" i="6"/>
  <c r="L9" i="4"/>
  <c r="M9" i="4"/>
  <c r="M10" i="4" s="1"/>
  <c r="M15" i="4" s="1"/>
  <c r="L8" i="4"/>
  <c r="K8" i="3"/>
  <c r="M9" i="2"/>
  <c r="K8" i="2"/>
  <c r="F32" i="12"/>
  <c r="E36" i="12" s="1"/>
  <c r="G32" i="10"/>
  <c r="E37" i="10" s="1"/>
  <c r="C37" i="12"/>
  <c r="B37" i="12"/>
  <c r="D38" i="12"/>
  <c r="B36" i="11"/>
  <c r="C37" i="11"/>
  <c r="B37" i="10"/>
  <c r="C38" i="10"/>
  <c r="B36" i="10"/>
  <c r="B36" i="9"/>
  <c r="C37" i="8"/>
  <c r="C38" i="8"/>
  <c r="B36" i="8"/>
  <c r="B38" i="7"/>
  <c r="C37" i="7"/>
  <c r="C38" i="7"/>
  <c r="D38" i="7"/>
  <c r="B36" i="6"/>
  <c r="B37" i="6"/>
  <c r="B36" i="5"/>
  <c r="B37" i="5"/>
  <c r="D38" i="5"/>
  <c r="B38" i="4"/>
  <c r="D38" i="4"/>
  <c r="D39" i="4" s="1"/>
  <c r="D44" i="4" s="1"/>
  <c r="C37" i="3"/>
  <c r="C38" i="3"/>
  <c r="D39" i="2" l="1"/>
  <c r="D43" i="2" s="1"/>
  <c r="M10" i="7"/>
  <c r="E39" i="12"/>
  <c r="E45" i="12" s="1"/>
  <c r="E39" i="8"/>
  <c r="E45" i="8" s="1"/>
  <c r="M10" i="8"/>
  <c r="M15" i="8" s="1"/>
  <c r="D39" i="11"/>
  <c r="D44" i="11" s="1"/>
  <c r="E39" i="6"/>
  <c r="E45" i="6" s="1"/>
  <c r="C38" i="2"/>
  <c r="C39" i="2" s="1"/>
  <c r="C43" i="2" s="1"/>
  <c r="N10" i="8"/>
  <c r="N16" i="8" s="1"/>
  <c r="E39" i="9"/>
  <c r="E45" i="9" s="1"/>
  <c r="C38" i="4"/>
  <c r="K9" i="8"/>
  <c r="E39" i="10"/>
  <c r="E45" i="10" s="1"/>
  <c r="N10" i="10"/>
  <c r="D39" i="3"/>
  <c r="D43" i="3" s="1"/>
  <c r="B38" i="6"/>
  <c r="B39" i="6" s="1"/>
  <c r="B42" i="6" s="1"/>
  <c r="M10" i="11"/>
  <c r="M15" i="11" s="1"/>
  <c r="L10" i="7"/>
  <c r="L14" i="7" s="1"/>
  <c r="E39" i="11"/>
  <c r="E45" i="11" s="1"/>
  <c r="D39" i="5"/>
  <c r="D44" i="5" s="1"/>
  <c r="L13" i="7"/>
  <c r="E39" i="5"/>
  <c r="E45" i="5" s="1"/>
  <c r="D38" i="10"/>
  <c r="D39" i="10" s="1"/>
  <c r="M10" i="10"/>
  <c r="M16" i="10" s="1"/>
  <c r="M10" i="9"/>
  <c r="L10" i="3"/>
  <c r="L13" i="3" s="1"/>
  <c r="L16" i="7"/>
  <c r="N10" i="9"/>
  <c r="C38" i="11"/>
  <c r="C39" i="11" s="1"/>
  <c r="C43" i="11" s="1"/>
  <c r="N10" i="11"/>
  <c r="E39" i="3"/>
  <c r="E45" i="3" s="1"/>
  <c r="N10" i="7"/>
  <c r="N14" i="7" s="1"/>
  <c r="L9" i="2"/>
  <c r="L10" i="2" s="1"/>
  <c r="L15" i="2" s="1"/>
  <c r="N10" i="2"/>
  <c r="B36" i="2"/>
  <c r="E44" i="2"/>
  <c r="E42" i="2"/>
  <c r="E45" i="2"/>
  <c r="D44" i="2"/>
  <c r="D42" i="2"/>
  <c r="L16" i="10"/>
  <c r="M13" i="9"/>
  <c r="M15" i="9"/>
  <c r="L16" i="12"/>
  <c r="L13" i="12"/>
  <c r="L14" i="12"/>
  <c r="L15" i="12"/>
  <c r="N11" i="5"/>
  <c r="N15" i="5" s="1"/>
  <c r="K10" i="5"/>
  <c r="N15" i="8"/>
  <c r="N14" i="8"/>
  <c r="L9" i="8"/>
  <c r="L10" i="8" s="1"/>
  <c r="N10" i="6"/>
  <c r="K9" i="6"/>
  <c r="K10" i="6" s="1"/>
  <c r="N10" i="12"/>
  <c r="M9" i="6"/>
  <c r="C39" i="5"/>
  <c r="C43" i="5" s="1"/>
  <c r="N13" i="8"/>
  <c r="L10" i="5"/>
  <c r="L11" i="5" s="1"/>
  <c r="L15" i="5" s="1"/>
  <c r="N10" i="4"/>
  <c r="N13" i="4" s="1"/>
  <c r="N10" i="3"/>
  <c r="N16" i="3" s="1"/>
  <c r="K9" i="3"/>
  <c r="K10" i="3" s="1"/>
  <c r="K15" i="3" s="1"/>
  <c r="N13" i="3"/>
  <c r="M9" i="3"/>
  <c r="M10" i="12"/>
  <c r="M16" i="12" s="1"/>
  <c r="K10" i="12"/>
  <c r="M14" i="11"/>
  <c r="M16" i="11"/>
  <c r="K10" i="11"/>
  <c r="K15" i="11" s="1"/>
  <c r="L10" i="11"/>
  <c r="L15" i="11" s="1"/>
  <c r="L15" i="10"/>
  <c r="L13" i="10"/>
  <c r="K10" i="10"/>
  <c r="K14" i="10" s="1"/>
  <c r="L10" i="9"/>
  <c r="L16" i="9" s="1"/>
  <c r="L15" i="9"/>
  <c r="K10" i="9"/>
  <c r="M16" i="8"/>
  <c r="K10" i="8"/>
  <c r="K14" i="8" s="1"/>
  <c r="M13" i="8"/>
  <c r="M14" i="8"/>
  <c r="M16" i="7"/>
  <c r="K10" i="7"/>
  <c r="M14" i="7"/>
  <c r="M15" i="7"/>
  <c r="M13" i="7"/>
  <c r="L10" i="6"/>
  <c r="L15" i="6" s="1"/>
  <c r="M11" i="5"/>
  <c r="M16" i="5" s="1"/>
  <c r="M16" i="4"/>
  <c r="K10" i="4"/>
  <c r="K16" i="4" s="1"/>
  <c r="M14" i="4"/>
  <c r="L10" i="4"/>
  <c r="L15" i="4" s="1"/>
  <c r="M13" i="4"/>
  <c r="L14" i="3"/>
  <c r="L16" i="3"/>
  <c r="L15" i="3"/>
  <c r="K10" i="2"/>
  <c r="K14" i="2" s="1"/>
  <c r="M10" i="2"/>
  <c r="C38" i="12"/>
  <c r="C39" i="12" s="1"/>
  <c r="C44" i="12" s="1"/>
  <c r="E42" i="12"/>
  <c r="E43" i="12"/>
  <c r="E44" i="12"/>
  <c r="E44" i="11"/>
  <c r="E43" i="10"/>
  <c r="E44" i="9"/>
  <c r="E43" i="9"/>
  <c r="E43" i="8"/>
  <c r="C39" i="7"/>
  <c r="C44" i="7" s="1"/>
  <c r="E43" i="4"/>
  <c r="E42" i="4"/>
  <c r="C39" i="4"/>
  <c r="C45" i="4" s="1"/>
  <c r="D43" i="4"/>
  <c r="B39" i="12"/>
  <c r="B42" i="12" s="1"/>
  <c r="D39" i="12"/>
  <c r="C42" i="11"/>
  <c r="E43" i="11"/>
  <c r="E42" i="11"/>
  <c r="C45" i="11"/>
  <c r="C44" i="11"/>
  <c r="B39" i="11"/>
  <c r="B42" i="11" s="1"/>
  <c r="D44" i="10"/>
  <c r="D42" i="10"/>
  <c r="D43" i="10"/>
  <c r="B39" i="10"/>
  <c r="B42" i="10" s="1"/>
  <c r="C39" i="10"/>
  <c r="E42" i="10"/>
  <c r="D45" i="10"/>
  <c r="E44" i="10"/>
  <c r="D42" i="9"/>
  <c r="D43" i="9"/>
  <c r="E42" i="9"/>
  <c r="B39" i="9"/>
  <c r="B42" i="9" s="1"/>
  <c r="D45" i="9"/>
  <c r="C39" i="9"/>
  <c r="C44" i="9" s="1"/>
  <c r="B39" i="8"/>
  <c r="B42" i="8" s="1"/>
  <c r="D43" i="8"/>
  <c r="E42" i="8"/>
  <c r="C39" i="8"/>
  <c r="C44" i="8" s="1"/>
  <c r="D45" i="8"/>
  <c r="E44" i="8"/>
  <c r="D42" i="8"/>
  <c r="E42" i="7"/>
  <c r="E44" i="7"/>
  <c r="E43" i="7"/>
  <c r="D39" i="7"/>
  <c r="D45" i="7" s="1"/>
  <c r="B39" i="7"/>
  <c r="B42" i="7" s="1"/>
  <c r="D44" i="6"/>
  <c r="D43" i="6"/>
  <c r="D42" i="6"/>
  <c r="E43" i="6"/>
  <c r="E44" i="6"/>
  <c r="D45" i="6"/>
  <c r="C39" i="6"/>
  <c r="C45" i="6" s="1"/>
  <c r="E42" i="6"/>
  <c r="D43" i="5"/>
  <c r="D42" i="5"/>
  <c r="D45" i="5"/>
  <c r="B39" i="5"/>
  <c r="B42" i="5" s="1"/>
  <c r="D45" i="4"/>
  <c r="E44" i="4"/>
  <c r="D42" i="4"/>
  <c r="B39" i="4"/>
  <c r="B42" i="4" s="1"/>
  <c r="D44" i="3"/>
  <c r="E44" i="3"/>
  <c r="E43" i="3"/>
  <c r="B39" i="3"/>
  <c r="B42" i="3" s="1"/>
  <c r="C39" i="3"/>
  <c r="C45" i="3" s="1"/>
  <c r="D42" i="11" l="1"/>
  <c r="D45" i="11"/>
  <c r="D43" i="11"/>
  <c r="D45" i="2"/>
  <c r="M14" i="10"/>
  <c r="M15" i="10"/>
  <c r="L15" i="7"/>
  <c r="L17" i="7" s="1"/>
  <c r="C45" i="2"/>
  <c r="L16" i="5"/>
  <c r="D45" i="3"/>
  <c r="E44" i="5"/>
  <c r="M13" i="11"/>
  <c r="M15" i="5"/>
  <c r="N15" i="10"/>
  <c r="N13" i="10"/>
  <c r="N16" i="10"/>
  <c r="E42" i="3"/>
  <c r="D42" i="3"/>
  <c r="E42" i="5"/>
  <c r="C44" i="2"/>
  <c r="N14" i="10"/>
  <c r="D24" i="13" s="1"/>
  <c r="AA6" i="14" s="1"/>
  <c r="AB6" i="14" s="1"/>
  <c r="AC6" i="14" s="1"/>
  <c r="AD6" i="14" s="1"/>
  <c r="AE6" i="14" s="1"/>
  <c r="AF6" i="14" s="1"/>
  <c r="AG6" i="14" s="1"/>
  <c r="AH6" i="14" s="1"/>
  <c r="AI6" i="14" s="1"/>
  <c r="E43" i="5"/>
  <c r="M13" i="10"/>
  <c r="M17" i="10" s="1"/>
  <c r="L14" i="5"/>
  <c r="L18" i="5" s="1"/>
  <c r="M16" i="9"/>
  <c r="M14" i="9"/>
  <c r="N15" i="3"/>
  <c r="N15" i="7"/>
  <c r="N16" i="7"/>
  <c r="N17" i="5"/>
  <c r="N14" i="5"/>
  <c r="N16" i="11"/>
  <c r="N15" i="11"/>
  <c r="E25" i="13" s="1"/>
  <c r="AJ7" i="14" s="1"/>
  <c r="AK7" i="14" s="1"/>
  <c r="AL7" i="14" s="1"/>
  <c r="AM7" i="14" s="1"/>
  <c r="AN7" i="14" s="1"/>
  <c r="AO7" i="14" s="1"/>
  <c r="AP7" i="14" s="1"/>
  <c r="AQ7" i="14" s="1"/>
  <c r="AR7" i="14" s="1"/>
  <c r="AS7" i="14" s="1"/>
  <c r="AT7" i="14" s="1"/>
  <c r="N14" i="11"/>
  <c r="N13" i="11"/>
  <c r="N16" i="5"/>
  <c r="N13" i="7"/>
  <c r="M14" i="5"/>
  <c r="L17" i="5"/>
  <c r="C42" i="2"/>
  <c r="M17" i="5"/>
  <c r="N14" i="3"/>
  <c r="N17" i="3" s="1"/>
  <c r="N17" i="8"/>
  <c r="N13" i="9"/>
  <c r="N15" i="9"/>
  <c r="N14" i="9"/>
  <c r="N16" i="9"/>
  <c r="N13" i="2"/>
  <c r="N15" i="2"/>
  <c r="N16" i="2"/>
  <c r="E46" i="2"/>
  <c r="K15" i="2"/>
  <c r="K16" i="2"/>
  <c r="K13" i="2"/>
  <c r="N14" i="2"/>
  <c r="B39" i="2"/>
  <c r="D46" i="2"/>
  <c r="L17" i="12"/>
  <c r="K15" i="8"/>
  <c r="L13" i="2"/>
  <c r="L16" i="2"/>
  <c r="L14" i="2"/>
  <c r="M15" i="2"/>
  <c r="M13" i="2"/>
  <c r="M16" i="2"/>
  <c r="M14" i="2"/>
  <c r="K14" i="11"/>
  <c r="L13" i="8"/>
  <c r="L15" i="8"/>
  <c r="E22" i="13" s="1"/>
  <c r="U7" i="14" s="1"/>
  <c r="V7" i="14" s="1"/>
  <c r="L14" i="8"/>
  <c r="D22" i="13" s="1"/>
  <c r="U6" i="14" s="1"/>
  <c r="V6" i="14" s="1"/>
  <c r="N15" i="12"/>
  <c r="N13" i="12"/>
  <c r="N16" i="12"/>
  <c r="N14" i="12"/>
  <c r="L16" i="8"/>
  <c r="C44" i="5"/>
  <c r="M10" i="6"/>
  <c r="M16" i="6" s="1"/>
  <c r="N16" i="6"/>
  <c r="N14" i="6"/>
  <c r="C45" i="5"/>
  <c r="N16" i="4"/>
  <c r="N14" i="4"/>
  <c r="N15" i="4"/>
  <c r="N15" i="6"/>
  <c r="N13" i="6"/>
  <c r="C42" i="7"/>
  <c r="C42" i="5"/>
  <c r="F42" i="5" s="1"/>
  <c r="K11" i="5"/>
  <c r="K17" i="5" s="1"/>
  <c r="M10" i="3"/>
  <c r="M16" i="3" s="1"/>
  <c r="K13" i="12"/>
  <c r="K15" i="12"/>
  <c r="K14" i="12"/>
  <c r="M14" i="12"/>
  <c r="M15" i="12"/>
  <c r="M13" i="12"/>
  <c r="K16" i="12"/>
  <c r="M17" i="11"/>
  <c r="L14" i="11"/>
  <c r="L13" i="11"/>
  <c r="L16" i="11"/>
  <c r="K13" i="11"/>
  <c r="K16" i="11"/>
  <c r="K13" i="10"/>
  <c r="K16" i="10"/>
  <c r="K15" i="10"/>
  <c r="E24" i="13" s="1"/>
  <c r="AA7" i="14" s="1"/>
  <c r="AB7" i="14" s="1"/>
  <c r="AC7" i="14" s="1"/>
  <c r="AD7" i="14" s="1"/>
  <c r="AE7" i="14" s="1"/>
  <c r="AF7" i="14" s="1"/>
  <c r="AG7" i="14" s="1"/>
  <c r="AH7" i="14" s="1"/>
  <c r="AI7" i="14" s="1"/>
  <c r="L17" i="10"/>
  <c r="K14" i="9"/>
  <c r="K13" i="9"/>
  <c r="K16" i="9"/>
  <c r="K15" i="9"/>
  <c r="L14" i="9"/>
  <c r="L13" i="9"/>
  <c r="M17" i="8"/>
  <c r="K13" i="8"/>
  <c r="K16" i="8"/>
  <c r="M17" i="7"/>
  <c r="K16" i="7"/>
  <c r="F21" i="13" s="1"/>
  <c r="S8" i="14" s="1"/>
  <c r="T8" i="14" s="1"/>
  <c r="K13" i="7"/>
  <c r="K15" i="7"/>
  <c r="K14" i="7"/>
  <c r="D21" i="13" s="1"/>
  <c r="S6" i="14" s="1"/>
  <c r="T6" i="14" s="1"/>
  <c r="L14" i="6"/>
  <c r="L13" i="6"/>
  <c r="L16" i="6"/>
  <c r="K13" i="6"/>
  <c r="K16" i="6"/>
  <c r="K14" i="6"/>
  <c r="K15" i="6"/>
  <c r="L16" i="4"/>
  <c r="F18" i="13" s="1"/>
  <c r="H8" i="14" s="1"/>
  <c r="I8" i="14" s="1"/>
  <c r="L14" i="4"/>
  <c r="L13" i="4"/>
  <c r="K13" i="4"/>
  <c r="K15" i="4"/>
  <c r="E18" i="13" s="1"/>
  <c r="H7" i="14" s="1"/>
  <c r="I7" i="14" s="1"/>
  <c r="K14" i="4"/>
  <c r="M17" i="4"/>
  <c r="K13" i="3"/>
  <c r="K14" i="3"/>
  <c r="K16" i="3"/>
  <c r="L17" i="3"/>
  <c r="E46" i="12"/>
  <c r="C45" i="12"/>
  <c r="B43" i="12"/>
  <c r="E46" i="11"/>
  <c r="B43" i="11"/>
  <c r="E46" i="10"/>
  <c r="D46" i="10"/>
  <c r="B43" i="10"/>
  <c r="E46" i="9"/>
  <c r="B45" i="9"/>
  <c r="B43" i="9"/>
  <c r="E46" i="8"/>
  <c r="B44" i="8"/>
  <c r="F44" i="8" s="1"/>
  <c r="C43" i="7"/>
  <c r="C45" i="7"/>
  <c r="B44" i="7"/>
  <c r="D46" i="5"/>
  <c r="B44" i="5"/>
  <c r="F44" i="5" s="1"/>
  <c r="B43" i="5"/>
  <c r="F43" i="5" s="1"/>
  <c r="B45" i="5"/>
  <c r="E46" i="4"/>
  <c r="C42" i="4"/>
  <c r="F42" i="4" s="1"/>
  <c r="D46" i="4"/>
  <c r="C43" i="4"/>
  <c r="C44" i="4"/>
  <c r="B44" i="4"/>
  <c r="B44" i="3"/>
  <c r="B45" i="3"/>
  <c r="F45" i="3" s="1"/>
  <c r="B44" i="12"/>
  <c r="D44" i="12"/>
  <c r="D42" i="12"/>
  <c r="D43" i="12"/>
  <c r="D45" i="12"/>
  <c r="C43" i="12"/>
  <c r="C42" i="12"/>
  <c r="B45" i="12"/>
  <c r="B45" i="11"/>
  <c r="F45" i="11" s="1"/>
  <c r="F42" i="11"/>
  <c r="B44" i="11"/>
  <c r="F44" i="11" s="1"/>
  <c r="C46" i="11"/>
  <c r="D46" i="11"/>
  <c r="C43" i="10"/>
  <c r="C42" i="10"/>
  <c r="F42" i="10" s="1"/>
  <c r="C44" i="10"/>
  <c r="C45" i="10"/>
  <c r="B44" i="10"/>
  <c r="B45" i="10"/>
  <c r="C43" i="9"/>
  <c r="C42" i="9"/>
  <c r="F42" i="9" s="1"/>
  <c r="C45" i="9"/>
  <c r="B44" i="9"/>
  <c r="F44" i="9" s="1"/>
  <c r="D46" i="9"/>
  <c r="D46" i="8"/>
  <c r="C43" i="8"/>
  <c r="C42" i="8"/>
  <c r="F42" i="8" s="1"/>
  <c r="C45" i="8"/>
  <c r="B45" i="8"/>
  <c r="B43" i="8"/>
  <c r="E46" i="7"/>
  <c r="B45" i="7"/>
  <c r="B43" i="7"/>
  <c r="D44" i="7"/>
  <c r="D43" i="7"/>
  <c r="D42" i="7"/>
  <c r="E46" i="6"/>
  <c r="B44" i="6"/>
  <c r="B43" i="6"/>
  <c r="D46" i="6"/>
  <c r="C43" i="6"/>
  <c r="C42" i="6"/>
  <c r="B45" i="6"/>
  <c r="F45" i="6" s="1"/>
  <c r="C44" i="6"/>
  <c r="E46" i="5"/>
  <c r="B43" i="4"/>
  <c r="B45" i="4"/>
  <c r="F45" i="4" s="1"/>
  <c r="E46" i="3"/>
  <c r="C43" i="3"/>
  <c r="C42" i="3"/>
  <c r="F42" i="3" s="1"/>
  <c r="B43" i="3"/>
  <c r="D46" i="3"/>
  <c r="C44" i="3"/>
  <c r="M17" i="9" l="1"/>
  <c r="F24" i="13"/>
  <c r="AA8" i="14" s="1"/>
  <c r="AB8" i="14" s="1"/>
  <c r="AC8" i="14" s="1"/>
  <c r="AD8" i="14" s="1"/>
  <c r="AE8" i="14" s="1"/>
  <c r="AF8" i="14" s="1"/>
  <c r="AG8" i="14" s="1"/>
  <c r="AH8" i="14" s="1"/>
  <c r="AI8" i="14" s="1"/>
  <c r="C46" i="2"/>
  <c r="K17" i="2"/>
  <c r="F43" i="9"/>
  <c r="C46" i="5"/>
  <c r="F22" i="13"/>
  <c r="F19" i="13"/>
  <c r="J8" i="14" s="1"/>
  <c r="N17" i="10"/>
  <c r="E21" i="13"/>
  <c r="S7" i="14" s="1"/>
  <c r="T7" i="14" s="1"/>
  <c r="N17" i="12"/>
  <c r="N17" i="7"/>
  <c r="F42" i="7"/>
  <c r="C46" i="4"/>
  <c r="D23" i="13"/>
  <c r="W6" i="14" s="1"/>
  <c r="X6" i="14" s="1"/>
  <c r="Y6" i="14" s="1"/>
  <c r="Z6" i="14" s="1"/>
  <c r="N17" i="11"/>
  <c r="O14" i="2"/>
  <c r="D16" i="13" s="1"/>
  <c r="B6" i="14" s="1"/>
  <c r="C6" i="14" s="1"/>
  <c r="C46" i="7"/>
  <c r="L17" i="9"/>
  <c r="O15" i="2"/>
  <c r="E16" i="13" s="1"/>
  <c r="B7" i="14" s="1"/>
  <c r="C7" i="14" s="1"/>
  <c r="N18" i="5"/>
  <c r="E23" i="13"/>
  <c r="W7" i="14" s="1"/>
  <c r="X7" i="14" s="1"/>
  <c r="Y7" i="14" s="1"/>
  <c r="Z7" i="14" s="1"/>
  <c r="N17" i="4"/>
  <c r="N17" i="9"/>
  <c r="M18" i="5"/>
  <c r="F45" i="7"/>
  <c r="F45" i="8"/>
  <c r="F45" i="9"/>
  <c r="F44" i="4"/>
  <c r="F23" i="13"/>
  <c r="K14" i="5"/>
  <c r="C19" i="13" s="1"/>
  <c r="J5" i="14" s="1"/>
  <c r="K16" i="5"/>
  <c r="E19" i="13" s="1"/>
  <c r="J7" i="14" s="1"/>
  <c r="K15" i="5"/>
  <c r="N17" i="2"/>
  <c r="B44" i="2"/>
  <c r="F44" i="2" s="1"/>
  <c r="B45" i="2"/>
  <c r="F45" i="2" s="1"/>
  <c r="B42" i="2"/>
  <c r="M17" i="2"/>
  <c r="B43" i="2"/>
  <c r="F43" i="2" s="1"/>
  <c r="D26" i="13"/>
  <c r="M17" i="12"/>
  <c r="D18" i="13"/>
  <c r="H6" i="14" s="1"/>
  <c r="I6" i="14" s="1"/>
  <c r="L17" i="4"/>
  <c r="O16" i="2"/>
  <c r="F16" i="13" s="1"/>
  <c r="B8" i="14" s="1"/>
  <c r="C8" i="14" s="1"/>
  <c r="L17" i="2"/>
  <c r="O13" i="2"/>
  <c r="C16" i="13" s="1"/>
  <c r="B5" i="14" s="1"/>
  <c r="C5" i="14" s="1"/>
  <c r="F25" i="13"/>
  <c r="AJ8" i="14" s="1"/>
  <c r="AK8" i="14" s="1"/>
  <c r="AL8" i="14" s="1"/>
  <c r="AM8" i="14" s="1"/>
  <c r="AN8" i="14" s="1"/>
  <c r="AO8" i="14" s="1"/>
  <c r="AP8" i="14" s="1"/>
  <c r="AQ8" i="14" s="1"/>
  <c r="AR8" i="14" s="1"/>
  <c r="AS8" i="14" s="1"/>
  <c r="AT8" i="14" s="1"/>
  <c r="D25" i="13"/>
  <c r="AJ6" i="14" s="1"/>
  <c r="AK6" i="14" s="1"/>
  <c r="AL6" i="14" s="1"/>
  <c r="AM6" i="14" s="1"/>
  <c r="AN6" i="14" s="1"/>
  <c r="AO6" i="14" s="1"/>
  <c r="AP6" i="14" s="1"/>
  <c r="AQ6" i="14" s="1"/>
  <c r="AR6" i="14" s="1"/>
  <c r="AS6" i="14" s="1"/>
  <c r="AT6" i="14" s="1"/>
  <c r="F20" i="13"/>
  <c r="N17" i="6"/>
  <c r="L17" i="8"/>
  <c r="D19" i="13"/>
  <c r="J6" i="14" s="1"/>
  <c r="L17" i="6"/>
  <c r="E26" i="13"/>
  <c r="M14" i="6"/>
  <c r="D20" i="13" s="1"/>
  <c r="M15" i="6"/>
  <c r="E20" i="13" s="1"/>
  <c r="M13" i="6"/>
  <c r="F45" i="5"/>
  <c r="F26" i="13"/>
  <c r="F44" i="3"/>
  <c r="F17" i="13"/>
  <c r="D8" i="14" s="1"/>
  <c r="E8" i="14" s="1"/>
  <c r="F8" i="14" s="1"/>
  <c r="G8" i="14" s="1"/>
  <c r="M14" i="3"/>
  <c r="D17" i="13" s="1"/>
  <c r="D6" i="14" s="1"/>
  <c r="E6" i="14" s="1"/>
  <c r="F6" i="14" s="1"/>
  <c r="G6" i="14" s="1"/>
  <c r="M15" i="3"/>
  <c r="E17" i="13" s="1"/>
  <c r="D7" i="14" s="1"/>
  <c r="E7" i="14" s="1"/>
  <c r="F7" i="14" s="1"/>
  <c r="G7" i="14" s="1"/>
  <c r="M13" i="3"/>
  <c r="K17" i="12"/>
  <c r="C26" i="13"/>
  <c r="K17" i="11"/>
  <c r="C25" i="13"/>
  <c r="AJ5" i="14" s="1"/>
  <c r="AK5" i="14" s="1"/>
  <c r="AL5" i="14" s="1"/>
  <c r="AM5" i="14" s="1"/>
  <c r="AN5" i="14" s="1"/>
  <c r="AO5" i="14" s="1"/>
  <c r="AP5" i="14" s="1"/>
  <c r="AQ5" i="14" s="1"/>
  <c r="AR5" i="14" s="1"/>
  <c r="AS5" i="14" s="1"/>
  <c r="AT5" i="14" s="1"/>
  <c r="L17" i="11"/>
  <c r="K17" i="10"/>
  <c r="C24" i="13"/>
  <c r="AA5" i="14" s="1"/>
  <c r="AB5" i="14" s="1"/>
  <c r="AC5" i="14" s="1"/>
  <c r="AD5" i="14" s="1"/>
  <c r="AE5" i="14" s="1"/>
  <c r="AF5" i="14" s="1"/>
  <c r="AG5" i="14" s="1"/>
  <c r="AH5" i="14" s="1"/>
  <c r="AI5" i="14" s="1"/>
  <c r="K17" i="9"/>
  <c r="C23" i="13"/>
  <c r="W5" i="14" s="1"/>
  <c r="X5" i="14" s="1"/>
  <c r="Y5" i="14" s="1"/>
  <c r="Z5" i="14" s="1"/>
  <c r="K17" i="8"/>
  <c r="C22" i="13"/>
  <c r="U5" i="14" s="1"/>
  <c r="V5" i="14" s="1"/>
  <c r="K17" i="7"/>
  <c r="C21" i="13"/>
  <c r="S5" i="14" s="1"/>
  <c r="T5" i="14" s="1"/>
  <c r="K17" i="6"/>
  <c r="K17" i="4"/>
  <c r="C18" i="13"/>
  <c r="H5" i="14" s="1"/>
  <c r="I5" i="14" s="1"/>
  <c r="K17" i="3"/>
  <c r="F43" i="12"/>
  <c r="C46" i="12"/>
  <c r="B46" i="11"/>
  <c r="F43" i="11"/>
  <c r="F43" i="10"/>
  <c r="F45" i="10"/>
  <c r="F44" i="10"/>
  <c r="F43" i="8"/>
  <c r="F43" i="7"/>
  <c r="B46" i="7"/>
  <c r="F44" i="7"/>
  <c r="F43" i="6"/>
  <c r="B46" i="5"/>
  <c r="F43" i="4"/>
  <c r="B46" i="4"/>
  <c r="F43" i="3"/>
  <c r="D46" i="12"/>
  <c r="F44" i="12"/>
  <c r="F42" i="12"/>
  <c r="F45" i="12"/>
  <c r="B46" i="12"/>
  <c r="B46" i="10"/>
  <c r="C46" i="10"/>
  <c r="B46" i="9"/>
  <c r="C46" i="9"/>
  <c r="C46" i="8"/>
  <c r="B46" i="8"/>
  <c r="D46" i="7"/>
  <c r="F44" i="6"/>
  <c r="C46" i="6"/>
  <c r="F42" i="6"/>
  <c r="B46" i="6"/>
  <c r="B46" i="3"/>
  <c r="C46" i="3"/>
  <c r="K7" i="14" l="1"/>
  <c r="L7" i="14" s="1"/>
  <c r="P7" i="14"/>
  <c r="M7" i="14"/>
  <c r="N7" i="14"/>
  <c r="O7" i="14" s="1"/>
  <c r="R7" i="14"/>
  <c r="Q7" i="14"/>
  <c r="K5" i="14"/>
  <c r="L5" i="14" s="1"/>
  <c r="Q5" i="14"/>
  <c r="N5" i="14"/>
  <c r="O5" i="14" s="1"/>
  <c r="K6" i="14"/>
  <c r="L6" i="14" s="1"/>
  <c r="M6" i="14"/>
  <c r="N6" i="14"/>
  <c r="O6" i="14" s="1"/>
  <c r="R6" i="14"/>
  <c r="Q6" i="14"/>
  <c r="P6" i="14"/>
  <c r="K8" i="14"/>
  <c r="L8" i="14" s="1"/>
  <c r="Q8" i="14"/>
  <c r="P8" i="14"/>
  <c r="M8" i="14"/>
  <c r="N8" i="14"/>
  <c r="O8" i="14" s="1"/>
  <c r="R8" i="14"/>
  <c r="M17" i="6"/>
  <c r="K18" i="5"/>
  <c r="M17" i="3"/>
  <c r="W8" i="14"/>
  <c r="X8" i="14" s="1"/>
  <c r="Y8" i="14" s="1"/>
  <c r="Z8" i="14" s="1"/>
  <c r="U8" i="14"/>
  <c r="V8" i="14" s="1"/>
  <c r="B46" i="2"/>
  <c r="F42" i="2"/>
  <c r="C20" i="13"/>
  <c r="M5" i="14" s="1"/>
  <c r="P5" i="14" s="1"/>
  <c r="R5" i="14" s="1"/>
  <c r="C17" i="13"/>
  <c r="D5" i="14" s="1"/>
  <c r="E5" i="14" s="1"/>
  <c r="F5" i="14" s="1"/>
  <c r="G5"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<sst xmlns="http://schemas.openxmlformats.org/spreadsheetml/2006/main" count="900" uniqueCount="157">
  <si>
    <t>Respondent ID</t>
  </si>
  <si>
    <t>Collector ID</t>
  </si>
  <si>
    <t>Start Date</t>
  </si>
  <si>
    <t>End Date</t>
  </si>
  <si>
    <t>IP Address</t>
  </si>
  <si>
    <t>Please rate the importance of the form of innovation in establishing market leadership forÂ Altair in 1975:</t>
  </si>
  <si>
    <t>What is your confidence level in these rankings?</t>
  </si>
  <si>
    <t>While a market leader, did the focus of innovation by this company change?</t>
  </si>
  <si>
    <t>Please rate the importance of the form of innovation in establishing market leadership forÂ AST/Tandy in 1977:</t>
  </si>
  <si>
    <t>Please rate the importance of the form of innovation in establishing market leadership forÂ Apple in 1981:</t>
  </si>
  <si>
    <t>Please rate the importance of the form of innovation in establishing market leadership forÂ IBM in 1983:</t>
  </si>
  <si>
    <t>Please rate the importance of the form of innovation in establishing market leadership forÂ Commodore in 1986,89,&amp; 1991:</t>
  </si>
  <si>
    <t>Please rate the importance of the form of innovation in establishing market leadership forÂ Apple in 1992:</t>
  </si>
  <si>
    <t>Please rate the importance of the form of innovation in establishing market leadership forÂ Packard Bell in 1994:</t>
  </si>
  <si>
    <t>Please rate the importance of the form of innovation in establishing market leadership forÂ Compaq in 1996:</t>
  </si>
  <si>
    <t>Please rate the importance of the form of innovation in establishing market leadership forÂ Dell in 2000:</t>
  </si>
  <si>
    <t>Please rate the importance of the form of innovation in establishing market leadership forÂ HP in 2009:</t>
  </si>
  <si>
    <t>Please rate the importance of the form of innovation in establishing market leadership forÂ Lenovo in 2013:</t>
  </si>
  <si>
    <t>Product innovation (changes in product produced)</t>
  </si>
  <si>
    <t>Process innovation (changes in production process)</t>
  </si>
  <si>
    <t>Marketing innovation (changes in marketing mix)</t>
  </si>
  <si>
    <t>Organizational innovation (changes in structure / operation of organization)</t>
  </si>
  <si>
    <t>Confidence level</t>
  </si>
  <si>
    <t>Response</t>
  </si>
  <si>
    <t>If yes, please describe:</t>
  </si>
  <si>
    <t>72.35.158.24</t>
  </si>
  <si>
    <t>70.97.78.137</t>
  </si>
  <si>
    <t>Steve Jobs "flew the pirate flag" on a separate building to create the Macintosh that launched in Jan 1984, while milking the Apple II</t>
  </si>
  <si>
    <t>I don't trust that they were market share leader those years, esp at 14%, with "Other" comprising over 40%</t>
  </si>
  <si>
    <t>209.137.224.2</t>
  </si>
  <si>
    <t>67.168.201.149</t>
  </si>
  <si>
    <t>Stopped innovating.</t>
  </si>
  <si>
    <t>Many new players with more business oriented products/marketing.</t>
  </si>
  <si>
    <t>They had a good product, but IBM's entry made the PC a legitimate business tool, thereby greatly expanding the market.</t>
  </si>
  <si>
    <t>As competition emerged (Compaq), they were slow to innovate with the latest CPU or form factors (notelbooks)</t>
  </si>
  <si>
    <t>I am not knowledgeable about Commodore.</t>
  </si>
  <si>
    <t>Nothing happened till Jobs returned.</t>
  </si>
  <si>
    <t>PB was a very low cost producer focusing on home users with simple to set up computers.</t>
  </si>
  <si>
    <t>Acquired Compaq which led to the market share gain.</t>
  </si>
  <si>
    <t>71.63.176.244</t>
  </si>
  <si>
    <t>Changed from product innovation to marketing innovation</t>
  </si>
  <si>
    <t>50.246.237.163</t>
  </si>
  <si>
    <t xml:space="preserve">I don't know </t>
  </si>
  <si>
    <t>Shifted from pure product to also more market innovation</t>
  </si>
  <si>
    <t>At first it was TTM, then they got caught in a price war.</t>
  </si>
  <si>
    <t>I am shocked that Commodore was ever a market leader.   I have no idea what they did.</t>
  </si>
  <si>
    <t>76.115.65.198</t>
  </si>
  <si>
    <t>Development of Apple Lisa</t>
  </si>
  <si>
    <t>73.162.165.149</t>
  </si>
  <si>
    <t>Altair were first to market, but were subsequently out marketed, either by product, ease of use (Apple) or simply marketing strategy</t>
  </si>
  <si>
    <t>I think Tandy with the TRS80, lowered the RRP of the market price and provided product/marketing innovation over Altair</t>
  </si>
  <si>
    <t>Jobs was ahead of his time. He broke the innovation mold, buy bringing together disparate technologies (that existed but had not been used together, ie the Mouse) and he was a product marketing force of nature</t>
  </si>
  <si>
    <t>I lived thru this entire timeline. IBM attacked the business market, while the previous companies attacked hobbyist's and amateur users. The IBM XT PC (8088 Processor) was the first desk based system for use by businesses, a substantial departure from a terminal on a desk</t>
  </si>
  <si>
    <t>Commodore, the first real gamer computer. This device broke the mold and introduced gaming</t>
  </si>
  <si>
    <t>Apple enters the business market as a real challenger to the Microsoft DOS based systems</t>
  </si>
  <si>
    <t>As Intel was releasing 'new' reference models for the design of the systems around their processors, innovation by the OEM companies became critical to break away opportunities for new products/applications/environments that desk top systems could go into. Remote control applications, etc</t>
  </si>
  <si>
    <t>Around this time all of the OEM players were attempting to gain advantage by innovation of the Intel reference designs for desk top processors. various configurations of hardware, memory, graphics, I/O options all became key</t>
  </si>
  <si>
    <t>The OEM landscape was well established by this point. Powerhouse companies like Dell were upping the game with computational power and the innovation race continued, both in terms of technology and marketing tactics</t>
  </si>
  <si>
    <t>HP made major changes in the structure of its respective divisions, divesting non performers and adding considerable resources with the divisions with the most market to gain. Chinese manufacturing, US design and marketing teams, product cost reductions and performance gains</t>
  </si>
  <si>
    <t xml:space="preserve">When IBM sold the 'Thinkpad' brand in 2007(?) to Lenovo, I personally thought that, that event was heralding the end of desk top computing as we knew it. The early days of application hosted services, and tablet devices. I remember thinking, how clever is IBM to get out of the laptop/desk top market. But here we are 13 years later and laptops and in some regard desk top computing still has its place, but tablets have made dramatic inroads into the market </t>
  </si>
  <si>
    <t>73.24.76.107</t>
  </si>
  <si>
    <t>24.21.100.6</t>
  </si>
  <si>
    <t>Failed to innovate</t>
  </si>
  <si>
    <t>Stopped innovating</t>
  </si>
  <si>
    <t>Slowed innovation</t>
  </si>
  <si>
    <t>107.77.205.203</t>
  </si>
  <si>
    <t>216.228.192.200</t>
  </si>
  <si>
    <t>I had no experience with Altair.  Only saw it in the film Wargames</t>
  </si>
  <si>
    <t>96.76.108.142</t>
  </si>
  <si>
    <t>71.114.11.233</t>
  </si>
  <si>
    <t>99.203.105.28</t>
  </si>
  <si>
    <t>More focus on business execution.</t>
  </si>
  <si>
    <t>216.170.241.30</t>
  </si>
  <si>
    <t>134.134.137.77</t>
  </si>
  <si>
    <t>213.205.194.14</t>
  </si>
  <si>
    <t>69.181.218.159</t>
  </si>
  <si>
    <t>Switch to SMB market</t>
  </si>
  <si>
    <t>68.58.161.75</t>
  </si>
  <si>
    <t>significant impact on PC market</t>
  </si>
  <si>
    <t>hugely impacted by apple</t>
  </si>
  <si>
    <t>apple continues to evolve itself</t>
  </si>
  <si>
    <t>140.211.41.49</t>
  </si>
  <si>
    <t>Each company would change their product innovation to compete with new technologies</t>
  </si>
  <si>
    <t>Apple was at the forefront of new desktop computer technologies in the 80's.</t>
  </si>
  <si>
    <t>IBM held the business market for many years based on their innovations relating to business needs and their licensing with Microsoft.</t>
  </si>
  <si>
    <t>Apple struggled to compete in the personal computer market and they began to diversify in later years with other products to grow their market share.</t>
  </si>
  <si>
    <t>COmpaq gave IBM it's first real competion within the business marketshare along with another alternative to the personal computer market when Microsoft expanded its licensing to other companies.</t>
  </si>
  <si>
    <t>As Dell also compelted in hte business and personal computer marketshares, they began diversifying in other types of computer and equipment including servers</t>
  </si>
  <si>
    <t>HP followed Dell's lead by also diversifying their products to include infrastructure equipment, network switching equipment and a very popular Laser Jet printer line.</t>
  </si>
  <si>
    <t>Lenovo focused on new technologies for both business and personal computing needs to gain their marketshare.</t>
  </si>
  <si>
    <t>24.21.101.36</t>
  </si>
  <si>
    <t>70.48.114.208</t>
  </si>
  <si>
    <t>It almost seems accidental - really a hobbyist electronics store developing a hobbyist PC competitor, turning it into a business machine for distribution across its existing retail chain, then developing more peripherals/software, revamping the models - but still at heart seen as a hobbyist company in the end.</t>
  </si>
  <si>
    <t>Well it wasn't a market leader in PCs for long but it established a reliable 20% niche.  It focused on a consumer approach early on and evolved into the education market - quite a marketing innovation.  But if you go beyond PCs and look at other products, Apple's innovations are legion and characterized by bold change.</t>
  </si>
  <si>
    <t>Yes and no - overshadowed in marketing by Apple in some ways but evolved both as consumer product and business machine - the IBM name gave credibility on the business side.  Geared up industrial-scale production and quality based on its long business experience.</t>
  </si>
  <si>
    <t xml:space="preserve">My knowledge of Commodore isn't huge although I remember that it put it's HQ in a tax haven at some point! </t>
  </si>
  <si>
    <t>47.28.45.146</t>
  </si>
  <si>
    <t>Branding changed. Early models were targeted at entry level household and programs were developed for a wide range of uses. However, the power and graphics capability outclassed other competitors while utility for programming, etc... was itself outclasses by competitors. Commodore changed focus to early graphics-heavy games and hardware upgrades allowed leapfrogging the competition in 89 and 91. Technology and marketing moves by IBM and Apple based systems was a death knell for an industry-leading position. Oddly, there are still Commodore 64/128 user groups still in existence today.</t>
  </si>
  <si>
    <t>Apple first focused on "priming the pump" by offering education special deals to deploy huge numbers of Apple computers that students would learn on and develop brand loyalty. That morphed into (while not wholly abandoning the previous marketing strategy) a focus on a superior graphics capability to break into industry. That held true until the advent of PC-based graphics cards and porting of graphics software to PC-based systems.</t>
  </si>
  <si>
    <t>Michael Dell started with a focus on custom systems. He changed focus to standardized system designs for industry (custom designed for each company--Ford for example). When that market was pretty well saturated, focus changed to the consumer market. Offering a range of fairly standardized "options" allowed cost and production control. Essentially, while the consumer saw choices, in reality, they were basically versions of their industry configurations allowing an aspect of economies of scale. this help Dell weather an economic downturn when industry was saving money by lengthening the replacement cycles of their systems.</t>
  </si>
  <si>
    <t>HP challenged Dell by offering more of a "home entertainment system." Upgraded sound, graphics, CD-ROM comes standard, etc.... Partnering with major retailers (reminiscent of Packard Bells early strategy) and offering a limited number of models with little "upgradability" (again, like PB) but with each model being a nice jump in performance but the era of big jumps in CPU power and the salad days of computer games driving sound and graphics innovation, there was always interest in "upgrading." This strategy would likely have not been sustainable for long expect for the relatively(!) cheap upgrades in HD size/speed and CPU capability combined with explosive gaming interest.</t>
  </si>
  <si>
    <t>73.164.252.243</t>
  </si>
  <si>
    <t>Change in leadership</t>
  </si>
  <si>
    <t>Row</t>
  </si>
  <si>
    <t>Row in Phase 1</t>
  </si>
  <si>
    <t/>
  </si>
  <si>
    <t>Altair</t>
  </si>
  <si>
    <t>AST/Tandy</t>
  </si>
  <si>
    <t>IBM</t>
  </si>
  <si>
    <t>Lenovo</t>
  </si>
  <si>
    <t>HP</t>
  </si>
  <si>
    <t>Dell</t>
  </si>
  <si>
    <t>Compaq</t>
  </si>
  <si>
    <t>Packard Bell</t>
  </si>
  <si>
    <t>Commodore</t>
  </si>
  <si>
    <t>Geometric Mean</t>
  </si>
  <si>
    <t>Arithmatic Mean</t>
  </si>
  <si>
    <t>Product</t>
  </si>
  <si>
    <t>Process</t>
  </si>
  <si>
    <t>Marketing</t>
  </si>
  <si>
    <t>Organizational</t>
  </si>
  <si>
    <t>a -&gt; b</t>
  </si>
  <si>
    <t>a -&gt; c</t>
  </si>
  <si>
    <t>a -&gt; d</t>
  </si>
  <si>
    <t>b - &gt; c</t>
  </si>
  <si>
    <t>b -&gt; d</t>
  </si>
  <si>
    <t>c -&gt; d</t>
  </si>
  <si>
    <t>a</t>
  </si>
  <si>
    <t>b</t>
  </si>
  <si>
    <t>c</t>
  </si>
  <si>
    <t>d</t>
  </si>
  <si>
    <t>sum</t>
  </si>
  <si>
    <t>mean</t>
  </si>
  <si>
    <t>Apple 1</t>
  </si>
  <si>
    <t>Apple 2</t>
  </si>
  <si>
    <t>yes</t>
  </si>
  <si>
    <t>no</t>
  </si>
  <si>
    <t>Tandy</t>
  </si>
  <si>
    <t>Apple</t>
  </si>
  <si>
    <t>consistency</t>
  </si>
  <si>
    <t>CI</t>
  </si>
  <si>
    <t>RI</t>
  </si>
  <si>
    <t>CR</t>
  </si>
  <si>
    <t>Period</t>
  </si>
  <si>
    <t>1975 - 1976</t>
  </si>
  <si>
    <t>1977 - 1980</t>
  </si>
  <si>
    <t>1981 - 1982</t>
  </si>
  <si>
    <t>1983 - 1988, 1990</t>
  </si>
  <si>
    <t>1986, 1989, 1991</t>
  </si>
  <si>
    <t>1992 - 1993</t>
  </si>
  <si>
    <t>1994 - 1995</t>
  </si>
  <si>
    <t>1996 - 1999</t>
  </si>
  <si>
    <t>2000 - 2008</t>
  </si>
  <si>
    <t>Pairwise Analysis</t>
  </si>
  <si>
    <t>acquired IBM's PC business in 2005</t>
  </si>
  <si>
    <t>2013 - 2020</t>
  </si>
  <si>
    <t>2009 - 2020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</si>
</sst>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4" tint="-0.249977111117893"/>
      <name val="Calibri"/>
      <family val="2"/>
      <scheme val="minor"/>
    </font>
    <font>
      <sz val="8"/>
      <name val="Calibri"/>
      <family val="2"/>
      <scheme val="minor"/>
    </font>
    <font>
      <u/>
      <sz val="11"/>
      <color theme="10"/>
      <name val="Calibri"/>
      <family val="2"/>
      <scheme val="minor"/>
    </font>
    <font>
      <b/>
      <sz val="12"/>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xf numFmtId="0" fontId="20" fillId="0" borderId="0" applyNumberFormat="0" applyFill="0" applyBorder="0" applyAlignment="0" applyProtection="0"/>
  </cellStyleXfs>
  <cellXfs count="22">
    <xf numFmtId="0" fontId="0" fillId="0" borderId="0" xfId="0"/>
    <xf numFmtId="0" fontId="0" fillId="0" borderId="0" xfId="0" applyAlignment="1">
      <alignment horizontal="center"/>
    </xf>
    <xf numFmtId="22" fontId="0" fillId="0" borderId="0" xfId="0" applyNumberFormat="1" applyAlignment="1">
      <alignment horizontal="center"/>
    </xf>
    <xf numFmtId="2" fontId="0" fillId="0" borderId="0" xfId="0" applyNumberFormat="1" applyAlignment="1">
      <alignment horizontal="center"/>
    </xf>
    <xf numFmtId="0" fontId="0" fillId="33" borderId="0" xfId="0" applyFill="1"/>
    <xf numFmtId="0" fontId="0" fillId="0" borderId="0" xfId="0" applyAlignment="1">
      <alignment horizontal="right"/>
    </xf>
    <xf numFmtId="2" fontId="0" fillId="0" borderId="0" xfId="0" applyNumberFormat="1"/>
    <xf numFmtId="2" fontId="0" fillId="0" borderId="0" xfId="0" applyNumberFormat="1" applyFill="1"/>
    <xf numFmtId="0" fontId="0" fillId="0" borderId="0" xfId="0" applyAlignment="1">
      <alignment horizontal="center"/>
    </xf>
    <xf numFmtId="0" fontId="0" fillId="0" borderId="0" xfId="0" applyAlignment="1">
      <alignment horizontal="center"/>
    </xf>
    <xf numFmtId="9" fontId="0" fillId="0" borderId="0" xfId="42" applyFont="1"/>
    <xf numFmtId="9" fontId="0" fillId="33" borderId="0" xfId="42" applyFont="1" applyFill="1"/>
    <xf numFmtId="0" fontId="0" fillId="33" borderId="0" xfId="0" applyFill="1" applyAlignment="1">
      <alignment horizontal="center"/>
    </xf>
    <xf numFmtId="0" fontId="0" fillId="0" borderId="0" xfId="0" applyAlignment="1">
      <alignment horizontal="left"/>
    </xf>
    <xf numFmtId="0" fontId="18" fillId="0" borderId="0" xfId="0" applyFont="1" applyAlignment="1">
      <alignment horizontal="center"/>
    </xf>
    <xf numFmtId="0" fontId="0" fillId="0" borderId="0" xfId="0" applyFill="1"/>
    <xf numFmtId="0" fontId="0" fillId="0" borderId="0" xfId="0" applyFill="1" applyAlignment="1">
      <alignment horizontal="center"/>
    </xf>
    <xf numFmtId="0" fontId="20" fillId="0" borderId="0" xfId="43"/>
    <xf numFmtId="0" fontId="0" fillId="0" borderId="10" xfId="0" applyBorder="1" applyAlignment="1">
      <alignment horizontal="center"/>
    </xf>
    <xf numFmtId="0" fontId="0" fillId="0" borderId="0" xfId="0" applyAlignment="1">
      <alignment horizontal="center"/>
    </xf>
    <xf numFmtId="0" fontId="21" fillId="0" borderId="0" xfId="0" applyFont="1"/>
    <xf numFmtId="2" fontId="0" fillId="33" borderId="0" xfId="0" applyNumberFormat="1" applyFill="1"/>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3"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n-US"/>
              <a:t>Market Leadership</a:t>
            </a:r>
          </a:p>
          <a:p>
            <a:pPr algn="ctr">
              <a:defRPr/>
            </a:pPr>
            <a:r>
              <a:rPr lang="en-US"/>
              <a:t>Forms</a:t>
            </a:r>
            <a:r>
              <a:rPr lang="en-US" baseline="0"/>
              <a:t> of Innovation</a:t>
            </a:r>
            <a:endParaRPr lang="en-US"/>
          </a:p>
        </c:rich>
      </c:tx>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Graph!$A$5</c:f>
              <c:strCache>
                <c:ptCount val="1"/>
                <c:pt idx="0">
                  <c:v>Product</c:v>
                </c:pt>
              </c:strCache>
            </c:strRef>
          </c:tx>
          <c:spPr>
            <a:ln w="28575" cap="rnd">
              <a:solidFill>
                <a:schemeClr val="accent1"/>
              </a:solidFill>
              <a:round/>
            </a:ln>
            <a:effectLst/>
          </c:spPr>
          <c:marker>
            <c:symbol val="none"/>
          </c:marker>
          <c:cat>
            <c:multiLvlStrRef>
              <c:f>Graph!$B$2:$AT$3</c:f>
              <c:multiLvlStrCache>
                <c:ptCount val="45"/>
                <c:lvl>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lvl>
                <c:lvl>
                  <c:pt idx="0">
                    <c:v>Altair</c:v>
                  </c:pt>
                  <c:pt idx="2">
                    <c:v>Tandy</c:v>
                  </c:pt>
                  <c:pt idx="6">
                    <c:v>Apple</c:v>
                  </c:pt>
                  <c:pt idx="8">
                    <c:v>IBM</c:v>
                  </c:pt>
                  <c:pt idx="17">
                    <c:v>Apple</c:v>
                  </c:pt>
                  <c:pt idx="19">
                    <c:v>Packard Bell</c:v>
                  </c:pt>
                  <c:pt idx="21">
                    <c:v>Compaq</c:v>
                  </c:pt>
                  <c:pt idx="25">
                    <c:v>Dell</c:v>
                  </c:pt>
                  <c:pt idx="34">
                    <c:v>HP</c:v>
                  </c:pt>
                </c:lvl>
              </c:multiLvlStrCache>
            </c:multiLvlStrRef>
          </c:cat>
          <c:val>
            <c:numRef>
              <c:f>Graph!$B$5:$AT$5</c:f>
              <c:numCache>
                <c:formatCode>0.00</c:formatCode>
                <c:ptCount val="45"/>
                <c:pt idx="0">
                  <c:v>0.62434508496433128</c:v>
                </c:pt>
                <c:pt idx="1">
                  <c:v>0.62434508496433128</c:v>
                </c:pt>
                <c:pt idx="2">
                  <c:v>0.4624450396913069</c:v>
                </c:pt>
                <c:pt idx="3">
                  <c:v>0.4624450396913069</c:v>
                </c:pt>
                <c:pt idx="4">
                  <c:v>0.4624450396913069</c:v>
                </c:pt>
                <c:pt idx="5">
                  <c:v>0.4624450396913069</c:v>
                </c:pt>
                <c:pt idx="6">
                  <c:v>0.51804100650319262</c:v>
                </c:pt>
                <c:pt idx="7">
                  <c:v>0.51804100650319262</c:v>
                </c:pt>
                <c:pt idx="8">
                  <c:v>0.31712449481061566</c:v>
                </c:pt>
                <c:pt idx="9">
                  <c:v>0.31712449481061566</c:v>
                </c:pt>
                <c:pt idx="10">
                  <c:v>0.31712449481061566</c:v>
                </c:pt>
                <c:pt idx="11">
                  <c:v>0.45316076073602179</c:v>
                </c:pt>
                <c:pt idx="12">
                  <c:v>0.31712449481061566</c:v>
                </c:pt>
                <c:pt idx="13">
                  <c:v>0.31712449481061566</c:v>
                </c:pt>
                <c:pt idx="14">
                  <c:v>0.45316076073602179</c:v>
                </c:pt>
                <c:pt idx="15">
                  <c:v>0.31712449481061566</c:v>
                </c:pt>
                <c:pt idx="16">
                  <c:v>0.45316076073602179</c:v>
                </c:pt>
                <c:pt idx="17">
                  <c:v>0.4397622374764566</c:v>
                </c:pt>
                <c:pt idx="18">
                  <c:v>0.4397622374764566</c:v>
                </c:pt>
                <c:pt idx="19">
                  <c:v>0.19493167874485978</c:v>
                </c:pt>
                <c:pt idx="20">
                  <c:v>0.19493167874485978</c:v>
                </c:pt>
                <c:pt idx="21">
                  <c:v>0.36767201320449833</c:v>
                </c:pt>
                <c:pt idx="22">
                  <c:v>0.36767201320449833</c:v>
                </c:pt>
                <c:pt idx="23">
                  <c:v>0.36767201320449833</c:v>
                </c:pt>
                <c:pt idx="24">
                  <c:v>0.36767201320449833</c:v>
                </c:pt>
                <c:pt idx="25">
                  <c:v>0.11000393961592994</c:v>
                </c:pt>
                <c:pt idx="26">
                  <c:v>0.11000393961592994</c:v>
                </c:pt>
                <c:pt idx="27">
                  <c:v>0.11000393961592994</c:v>
                </c:pt>
                <c:pt idx="28">
                  <c:v>0.11000393961592994</c:v>
                </c:pt>
                <c:pt idx="29">
                  <c:v>0.11000393961592994</c:v>
                </c:pt>
                <c:pt idx="30">
                  <c:v>0.11000393961592994</c:v>
                </c:pt>
                <c:pt idx="31">
                  <c:v>0.11000393961592994</c:v>
                </c:pt>
                <c:pt idx="32">
                  <c:v>0.11000393961592994</c:v>
                </c:pt>
                <c:pt idx="33">
                  <c:v>0.11000393961592994</c:v>
                </c:pt>
                <c:pt idx="34">
                  <c:v>0.22416185628447846</c:v>
                </c:pt>
                <c:pt idx="35">
                  <c:v>0.22416185628447846</c:v>
                </c:pt>
                <c:pt idx="36">
                  <c:v>0.22416185628447846</c:v>
                </c:pt>
                <c:pt idx="37">
                  <c:v>0.22416185628447846</c:v>
                </c:pt>
                <c:pt idx="38">
                  <c:v>0.22416185628447846</c:v>
                </c:pt>
                <c:pt idx="39">
                  <c:v>0.22416185628447846</c:v>
                </c:pt>
                <c:pt idx="40">
                  <c:v>0.22416185628447846</c:v>
                </c:pt>
                <c:pt idx="41">
                  <c:v>0.22416185628447846</c:v>
                </c:pt>
                <c:pt idx="42">
                  <c:v>0.22416185628447846</c:v>
                </c:pt>
                <c:pt idx="43">
                  <c:v>0.22416185628447846</c:v>
                </c:pt>
                <c:pt idx="44">
                  <c:v>0.22416185628447846</c:v>
                </c:pt>
              </c:numCache>
            </c:numRef>
          </c:val>
          <c:smooth val="0"/>
          <c:extLst>
            <c:ext xmlns:c16="http://schemas.microsoft.com/office/drawing/2014/chart" uri="{C3380CC4-5D6E-409C-BE32-E72D297353CC}">
              <c16:uniqueId val="{00000000-4E1F-4FAD-B5F3-18A135C86E04}"/>
            </c:ext>
          </c:extLst>
        </c:ser>
        <c:ser>
          <c:idx val="1"/>
          <c:order val="1"/>
          <c:tx>
            <c:strRef>
              <c:f>Graph!$A$6</c:f>
              <c:strCache>
                <c:ptCount val="1"/>
                <c:pt idx="0">
                  <c:v>Process</c:v>
                </c:pt>
              </c:strCache>
            </c:strRef>
          </c:tx>
          <c:spPr>
            <a:ln w="28575" cap="rnd">
              <a:solidFill>
                <a:schemeClr val="accent2"/>
              </a:solidFill>
              <a:round/>
            </a:ln>
            <a:effectLst/>
          </c:spPr>
          <c:marker>
            <c:symbol val="none"/>
          </c:marker>
          <c:cat>
            <c:multiLvlStrRef>
              <c:f>Graph!$B$2:$AT$3</c:f>
              <c:multiLvlStrCache>
                <c:ptCount val="45"/>
                <c:lvl>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lvl>
                <c:lvl>
                  <c:pt idx="0">
                    <c:v>Altair</c:v>
                  </c:pt>
                  <c:pt idx="2">
                    <c:v>Tandy</c:v>
                  </c:pt>
                  <c:pt idx="6">
                    <c:v>Apple</c:v>
                  </c:pt>
                  <c:pt idx="8">
                    <c:v>IBM</c:v>
                  </c:pt>
                  <c:pt idx="17">
                    <c:v>Apple</c:v>
                  </c:pt>
                  <c:pt idx="19">
                    <c:v>Packard Bell</c:v>
                  </c:pt>
                  <c:pt idx="21">
                    <c:v>Compaq</c:v>
                  </c:pt>
                  <c:pt idx="25">
                    <c:v>Dell</c:v>
                  </c:pt>
                  <c:pt idx="34">
                    <c:v>HP</c:v>
                  </c:pt>
                </c:lvl>
              </c:multiLvlStrCache>
            </c:multiLvlStrRef>
          </c:cat>
          <c:val>
            <c:numRef>
              <c:f>Graph!$B$6:$AT$6</c:f>
              <c:numCache>
                <c:formatCode>0.00</c:formatCode>
                <c:ptCount val="45"/>
                <c:pt idx="0">
                  <c:v>0.11679177796361156</c:v>
                </c:pt>
                <c:pt idx="1">
                  <c:v>0.11679177796361156</c:v>
                </c:pt>
                <c:pt idx="2">
                  <c:v>0.14868338560232944</c:v>
                </c:pt>
                <c:pt idx="3">
                  <c:v>0.14868338560232944</c:v>
                </c:pt>
                <c:pt idx="4">
                  <c:v>0.14868338560232944</c:v>
                </c:pt>
                <c:pt idx="5">
                  <c:v>0.14868338560232944</c:v>
                </c:pt>
                <c:pt idx="6">
                  <c:v>0.10582289979691438</c:v>
                </c:pt>
                <c:pt idx="7">
                  <c:v>0.10582289979691438</c:v>
                </c:pt>
                <c:pt idx="8">
                  <c:v>0.19926456351832095</c:v>
                </c:pt>
                <c:pt idx="9">
                  <c:v>0.19926456351832095</c:v>
                </c:pt>
                <c:pt idx="10">
                  <c:v>0.19926456351832095</c:v>
                </c:pt>
                <c:pt idx="11">
                  <c:v>0.19926456351832095</c:v>
                </c:pt>
                <c:pt idx="12">
                  <c:v>0.19926456351832095</c:v>
                </c:pt>
                <c:pt idx="13">
                  <c:v>0.19926456351832095</c:v>
                </c:pt>
                <c:pt idx="14">
                  <c:v>0.19926456351832095</c:v>
                </c:pt>
                <c:pt idx="15">
                  <c:v>0.19926456351832095</c:v>
                </c:pt>
                <c:pt idx="16">
                  <c:v>0.19926456351832095</c:v>
                </c:pt>
                <c:pt idx="17">
                  <c:v>0.12193295475172554</c:v>
                </c:pt>
                <c:pt idx="18">
                  <c:v>0.12193295475172554</c:v>
                </c:pt>
                <c:pt idx="19">
                  <c:v>0.37466497484689071</c:v>
                </c:pt>
                <c:pt idx="20">
                  <c:v>0.37466497484689071</c:v>
                </c:pt>
                <c:pt idx="21">
                  <c:v>0.22195026299771795</c:v>
                </c:pt>
                <c:pt idx="22">
                  <c:v>0.22195026299771795</c:v>
                </c:pt>
                <c:pt idx="23">
                  <c:v>0.22195026299771795</c:v>
                </c:pt>
                <c:pt idx="24">
                  <c:v>0.22195026299771795</c:v>
                </c:pt>
                <c:pt idx="25">
                  <c:v>0.33416671298605533</c:v>
                </c:pt>
                <c:pt idx="26">
                  <c:v>0.33416671298605533</c:v>
                </c:pt>
                <c:pt idx="27">
                  <c:v>0.33416671298605533</c:v>
                </c:pt>
                <c:pt idx="28">
                  <c:v>0.33416671298605533</c:v>
                </c:pt>
                <c:pt idx="29">
                  <c:v>0.33416671298605533</c:v>
                </c:pt>
                <c:pt idx="30">
                  <c:v>0.33416671298605533</c:v>
                </c:pt>
                <c:pt idx="31">
                  <c:v>0.33416671298605533</c:v>
                </c:pt>
                <c:pt idx="32">
                  <c:v>0.33416671298605533</c:v>
                </c:pt>
                <c:pt idx="33">
                  <c:v>0.33416671298605533</c:v>
                </c:pt>
                <c:pt idx="34">
                  <c:v>0.19178265556193672</c:v>
                </c:pt>
                <c:pt idx="35">
                  <c:v>0.19178265556193672</c:v>
                </c:pt>
                <c:pt idx="36">
                  <c:v>0.19178265556193672</c:v>
                </c:pt>
                <c:pt idx="37">
                  <c:v>0.19178265556193672</c:v>
                </c:pt>
                <c:pt idx="38">
                  <c:v>0.19178265556193672</c:v>
                </c:pt>
                <c:pt idx="39">
                  <c:v>0.19178265556193672</c:v>
                </c:pt>
                <c:pt idx="40">
                  <c:v>0.19178265556193672</c:v>
                </c:pt>
                <c:pt idx="41">
                  <c:v>0.19178265556193672</c:v>
                </c:pt>
                <c:pt idx="42">
                  <c:v>0.19178265556193672</c:v>
                </c:pt>
                <c:pt idx="43">
                  <c:v>0.19178265556193672</c:v>
                </c:pt>
                <c:pt idx="44">
                  <c:v>0.19178265556193672</c:v>
                </c:pt>
              </c:numCache>
            </c:numRef>
          </c:val>
          <c:smooth val="0"/>
          <c:extLst>
            <c:ext xmlns:c16="http://schemas.microsoft.com/office/drawing/2014/chart" uri="{C3380CC4-5D6E-409C-BE32-E72D297353CC}">
              <c16:uniqueId val="{00000001-4E1F-4FAD-B5F3-18A135C86E04}"/>
            </c:ext>
          </c:extLst>
        </c:ser>
        <c:ser>
          <c:idx val="2"/>
          <c:order val="2"/>
          <c:tx>
            <c:strRef>
              <c:f>Graph!$A$7</c:f>
              <c:strCache>
                <c:ptCount val="1"/>
                <c:pt idx="0">
                  <c:v>Marketing</c:v>
                </c:pt>
              </c:strCache>
            </c:strRef>
          </c:tx>
          <c:spPr>
            <a:ln w="28575" cap="rnd">
              <a:solidFill>
                <a:schemeClr val="accent3"/>
              </a:solidFill>
              <a:round/>
            </a:ln>
            <a:effectLst/>
          </c:spPr>
          <c:marker>
            <c:symbol val="none"/>
          </c:marker>
          <c:cat>
            <c:multiLvlStrRef>
              <c:f>Graph!$B$2:$AT$3</c:f>
              <c:multiLvlStrCache>
                <c:ptCount val="45"/>
                <c:lvl>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lvl>
                <c:lvl>
                  <c:pt idx="0">
                    <c:v>Altair</c:v>
                  </c:pt>
                  <c:pt idx="2">
                    <c:v>Tandy</c:v>
                  </c:pt>
                  <c:pt idx="6">
                    <c:v>Apple</c:v>
                  </c:pt>
                  <c:pt idx="8">
                    <c:v>IBM</c:v>
                  </c:pt>
                  <c:pt idx="17">
                    <c:v>Apple</c:v>
                  </c:pt>
                  <c:pt idx="19">
                    <c:v>Packard Bell</c:v>
                  </c:pt>
                  <c:pt idx="21">
                    <c:v>Compaq</c:v>
                  </c:pt>
                  <c:pt idx="25">
                    <c:v>Dell</c:v>
                  </c:pt>
                  <c:pt idx="34">
                    <c:v>HP</c:v>
                  </c:pt>
                </c:lvl>
              </c:multiLvlStrCache>
            </c:multiLvlStrRef>
          </c:cat>
          <c:val>
            <c:numRef>
              <c:f>Graph!$B$7:$AT$7</c:f>
              <c:numCache>
                <c:formatCode>0.00</c:formatCode>
                <c:ptCount val="45"/>
                <c:pt idx="0">
                  <c:v>0.17382263817428473</c:v>
                </c:pt>
                <c:pt idx="1">
                  <c:v>0.17382263817428473</c:v>
                </c:pt>
                <c:pt idx="2">
                  <c:v>0.30852920878323975</c:v>
                </c:pt>
                <c:pt idx="3">
                  <c:v>0.30852920878323975</c:v>
                </c:pt>
                <c:pt idx="4">
                  <c:v>0.30852920878323975</c:v>
                </c:pt>
                <c:pt idx="5">
                  <c:v>0.30852920878323975</c:v>
                </c:pt>
                <c:pt idx="6">
                  <c:v>0.29034186543340246</c:v>
                </c:pt>
                <c:pt idx="7">
                  <c:v>0.29034186543340246</c:v>
                </c:pt>
                <c:pt idx="8">
                  <c:v>0.31706131551548383</c:v>
                </c:pt>
                <c:pt idx="9">
                  <c:v>0.31706131551548383</c:v>
                </c:pt>
                <c:pt idx="10">
                  <c:v>0.31706131551548383</c:v>
                </c:pt>
                <c:pt idx="11">
                  <c:v>0.31706131551548383</c:v>
                </c:pt>
                <c:pt idx="12">
                  <c:v>0.31706131551548383</c:v>
                </c:pt>
                <c:pt idx="13">
                  <c:v>0.31706131551548383</c:v>
                </c:pt>
                <c:pt idx="14">
                  <c:v>0.31706131551548383</c:v>
                </c:pt>
                <c:pt idx="15">
                  <c:v>0.31706131551548383</c:v>
                </c:pt>
                <c:pt idx="16">
                  <c:v>0.31706131551548383</c:v>
                </c:pt>
                <c:pt idx="17">
                  <c:v>0.33617056758179303</c:v>
                </c:pt>
                <c:pt idx="18">
                  <c:v>0.33617056758179303</c:v>
                </c:pt>
                <c:pt idx="19">
                  <c:v>0.2815519428964961</c:v>
                </c:pt>
                <c:pt idx="20">
                  <c:v>0.2815519428964961</c:v>
                </c:pt>
                <c:pt idx="21">
                  <c:v>0.29868776400972752</c:v>
                </c:pt>
                <c:pt idx="22">
                  <c:v>0.29868776400972752</c:v>
                </c:pt>
                <c:pt idx="23">
                  <c:v>0.29868776400972752</c:v>
                </c:pt>
                <c:pt idx="24">
                  <c:v>0.29868776400972752</c:v>
                </c:pt>
                <c:pt idx="25">
                  <c:v>0.40461842285266258</c:v>
                </c:pt>
                <c:pt idx="26">
                  <c:v>0.40461842285266258</c:v>
                </c:pt>
                <c:pt idx="27">
                  <c:v>0.40461842285266258</c:v>
                </c:pt>
                <c:pt idx="28">
                  <c:v>0.40461842285266258</c:v>
                </c:pt>
                <c:pt idx="29">
                  <c:v>0.40461842285266258</c:v>
                </c:pt>
                <c:pt idx="30">
                  <c:v>0.40461842285266258</c:v>
                </c:pt>
                <c:pt idx="31">
                  <c:v>0.40461842285266258</c:v>
                </c:pt>
                <c:pt idx="32">
                  <c:v>0.40461842285266258</c:v>
                </c:pt>
                <c:pt idx="33">
                  <c:v>0.40461842285266258</c:v>
                </c:pt>
                <c:pt idx="34">
                  <c:v>0.29826295112959589</c:v>
                </c:pt>
                <c:pt idx="35">
                  <c:v>0.29826295112959589</c:v>
                </c:pt>
                <c:pt idx="36">
                  <c:v>0.29826295112959589</c:v>
                </c:pt>
                <c:pt idx="37">
                  <c:v>0.29826295112959589</c:v>
                </c:pt>
                <c:pt idx="38">
                  <c:v>0.29826295112959589</c:v>
                </c:pt>
                <c:pt idx="39">
                  <c:v>0.29826295112959589</c:v>
                </c:pt>
                <c:pt idx="40">
                  <c:v>0.29826295112959589</c:v>
                </c:pt>
                <c:pt idx="41">
                  <c:v>0.29826295112959589</c:v>
                </c:pt>
                <c:pt idx="42">
                  <c:v>0.29826295112959589</c:v>
                </c:pt>
                <c:pt idx="43">
                  <c:v>0.29826295112959589</c:v>
                </c:pt>
                <c:pt idx="44">
                  <c:v>0.29826295112959589</c:v>
                </c:pt>
              </c:numCache>
            </c:numRef>
          </c:val>
          <c:smooth val="0"/>
          <c:extLst>
            <c:ext xmlns:c16="http://schemas.microsoft.com/office/drawing/2014/chart" uri="{C3380CC4-5D6E-409C-BE32-E72D297353CC}">
              <c16:uniqueId val="{00000002-4E1F-4FAD-B5F3-18A135C86E04}"/>
            </c:ext>
          </c:extLst>
        </c:ser>
        <c:ser>
          <c:idx val="3"/>
          <c:order val="3"/>
          <c:tx>
            <c:strRef>
              <c:f>Graph!$A$8</c:f>
              <c:strCache>
                <c:ptCount val="1"/>
                <c:pt idx="0">
                  <c:v>Organizational</c:v>
                </c:pt>
              </c:strCache>
            </c:strRef>
          </c:tx>
          <c:spPr>
            <a:ln w="28575" cap="rnd">
              <a:solidFill>
                <a:schemeClr val="accent4"/>
              </a:solidFill>
              <a:round/>
            </a:ln>
            <a:effectLst/>
          </c:spPr>
          <c:marker>
            <c:symbol val="none"/>
          </c:marker>
          <c:cat>
            <c:multiLvlStrRef>
              <c:f>Graph!$B$2:$AT$3</c:f>
              <c:multiLvlStrCache>
                <c:ptCount val="45"/>
                <c:lvl>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lvl>
                <c:lvl>
                  <c:pt idx="0">
                    <c:v>Altair</c:v>
                  </c:pt>
                  <c:pt idx="2">
                    <c:v>Tandy</c:v>
                  </c:pt>
                  <c:pt idx="6">
                    <c:v>Apple</c:v>
                  </c:pt>
                  <c:pt idx="8">
                    <c:v>IBM</c:v>
                  </c:pt>
                  <c:pt idx="17">
                    <c:v>Apple</c:v>
                  </c:pt>
                  <c:pt idx="19">
                    <c:v>Packard Bell</c:v>
                  </c:pt>
                  <c:pt idx="21">
                    <c:v>Compaq</c:v>
                  </c:pt>
                  <c:pt idx="25">
                    <c:v>Dell</c:v>
                  </c:pt>
                  <c:pt idx="34">
                    <c:v>HP</c:v>
                  </c:pt>
                </c:lvl>
              </c:multiLvlStrCache>
            </c:multiLvlStrRef>
          </c:cat>
          <c:val>
            <c:numRef>
              <c:f>Graph!$B$8:$AT$8</c:f>
              <c:numCache>
                <c:formatCode>0.00</c:formatCode>
                <c:ptCount val="45"/>
                <c:pt idx="0">
                  <c:v>7.3441254893981664E-2</c:v>
                </c:pt>
                <c:pt idx="1">
                  <c:v>7.3441254893981664E-2</c:v>
                </c:pt>
                <c:pt idx="2">
                  <c:v>7.0323861962377374E-2</c:v>
                </c:pt>
                <c:pt idx="3">
                  <c:v>7.0323861962377374E-2</c:v>
                </c:pt>
                <c:pt idx="4">
                  <c:v>7.0323861962377374E-2</c:v>
                </c:pt>
                <c:pt idx="5">
                  <c:v>7.0323861962377374E-2</c:v>
                </c:pt>
                <c:pt idx="6">
                  <c:v>7.3705871042084953E-2</c:v>
                </c:pt>
                <c:pt idx="7">
                  <c:v>7.3705871042084953E-2</c:v>
                </c:pt>
                <c:pt idx="8">
                  <c:v>0.16638909268786731</c:v>
                </c:pt>
                <c:pt idx="9">
                  <c:v>0.16638909268786731</c:v>
                </c:pt>
                <c:pt idx="10">
                  <c:v>0.16638909268786731</c:v>
                </c:pt>
                <c:pt idx="11">
                  <c:v>0.16638909268786731</c:v>
                </c:pt>
                <c:pt idx="12">
                  <c:v>0.16638909268786731</c:v>
                </c:pt>
                <c:pt idx="13">
                  <c:v>0.16638909268786731</c:v>
                </c:pt>
                <c:pt idx="14">
                  <c:v>0.16638909268786731</c:v>
                </c:pt>
                <c:pt idx="15">
                  <c:v>0.16638909268786731</c:v>
                </c:pt>
                <c:pt idx="16">
                  <c:v>0.16638909268786731</c:v>
                </c:pt>
                <c:pt idx="17">
                  <c:v>9.9063131667822699E-2</c:v>
                </c:pt>
                <c:pt idx="18">
                  <c:v>9.9063131667822699E-2</c:v>
                </c:pt>
                <c:pt idx="19">
                  <c:v>0.10986827214393045</c:v>
                </c:pt>
                <c:pt idx="20">
                  <c:v>0.10986827214393045</c:v>
                </c:pt>
                <c:pt idx="21">
                  <c:v>0.10986827214393045</c:v>
                </c:pt>
                <c:pt idx="22">
                  <c:v>0.10986827214393045</c:v>
                </c:pt>
                <c:pt idx="23">
                  <c:v>0.10986827214393045</c:v>
                </c:pt>
                <c:pt idx="24">
                  <c:v>0.10986827214393045</c:v>
                </c:pt>
                <c:pt idx="25">
                  <c:v>0.14910765891071839</c:v>
                </c:pt>
                <c:pt idx="26">
                  <c:v>0.14910765891071839</c:v>
                </c:pt>
                <c:pt idx="27">
                  <c:v>0.14910765891071839</c:v>
                </c:pt>
                <c:pt idx="28">
                  <c:v>0.14910765891071839</c:v>
                </c:pt>
                <c:pt idx="29">
                  <c:v>0.14910765891071839</c:v>
                </c:pt>
                <c:pt idx="30">
                  <c:v>0.14910765891071839</c:v>
                </c:pt>
                <c:pt idx="31">
                  <c:v>0.14910765891071839</c:v>
                </c:pt>
                <c:pt idx="32">
                  <c:v>0.14910765891071839</c:v>
                </c:pt>
                <c:pt idx="33">
                  <c:v>0.14910765891071839</c:v>
                </c:pt>
                <c:pt idx="34">
                  <c:v>0.28574254745384359</c:v>
                </c:pt>
                <c:pt idx="35">
                  <c:v>0.28574254745384359</c:v>
                </c:pt>
                <c:pt idx="36">
                  <c:v>0.28574254745384359</c:v>
                </c:pt>
                <c:pt idx="37">
                  <c:v>0.28574254745384359</c:v>
                </c:pt>
                <c:pt idx="38">
                  <c:v>0.28574254745384359</c:v>
                </c:pt>
                <c:pt idx="39">
                  <c:v>0.28574254745384359</c:v>
                </c:pt>
                <c:pt idx="40">
                  <c:v>0.28574254745384359</c:v>
                </c:pt>
                <c:pt idx="41">
                  <c:v>0.28574254745384359</c:v>
                </c:pt>
                <c:pt idx="42">
                  <c:v>0.28574254745384359</c:v>
                </c:pt>
                <c:pt idx="43">
                  <c:v>0.28574254745384359</c:v>
                </c:pt>
                <c:pt idx="44">
                  <c:v>0.28574254745384359</c:v>
                </c:pt>
              </c:numCache>
            </c:numRef>
          </c:val>
          <c:smooth val="0"/>
          <c:extLst>
            <c:ext xmlns:c16="http://schemas.microsoft.com/office/drawing/2014/chart" uri="{C3380CC4-5D6E-409C-BE32-E72D297353CC}">
              <c16:uniqueId val="{00000003-4E1F-4FAD-B5F3-18A135C86E04}"/>
            </c:ext>
          </c:extLst>
        </c:ser>
        <c:dLbls>
          <c:showLegendKey val="0"/>
          <c:showVal val="0"/>
          <c:showCatName val="0"/>
          <c:showSerName val="0"/>
          <c:showPercent val="0"/>
          <c:showBubbleSize val="0"/>
        </c:dLbls>
        <c:smooth val="0"/>
        <c:axId val="1613423231"/>
        <c:axId val="1732137599"/>
      </c:lineChart>
      <c:catAx>
        <c:axId val="1613423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2137599"/>
        <c:crosses val="autoZero"/>
        <c:auto val="1"/>
        <c:lblAlgn val="ctr"/>
        <c:lblOffset val="100"/>
        <c:noMultiLvlLbl val="0"/>
      </c:catAx>
      <c:valAx>
        <c:axId val="173213759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4232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n-US"/>
              <a:t>Market Leadership</a:t>
            </a:r>
          </a:p>
          <a:p>
            <a:pPr algn="ctr">
              <a:defRPr/>
            </a:pPr>
            <a:r>
              <a:rPr lang="en-US"/>
              <a:t>Forms</a:t>
            </a:r>
            <a:r>
              <a:rPr lang="en-US" baseline="0"/>
              <a:t> of Innovation</a:t>
            </a:r>
            <a:endParaRPr lang="en-US"/>
          </a:p>
        </c:rich>
      </c:tx>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'Graph 2'!$A$5</c:f>
              <c:strCache>
                <c:ptCount val="1"/>
                <c:pt idx="0">
                  <c:v>Product</c:v>
                </c:pt>
              </c:strCache>
            </c:strRef>
          </c:tx>
          <c:spPr>
            <a:ln w="28575" cap="rnd">
              <a:solidFill>
                <a:schemeClr val="accent1"/>
              </a:solidFill>
              <a:round/>
            </a:ln>
            <a:effectLst/>
          </c:spPr>
          <c:marker>
            <c:symbol val="none"/>
          </c:marker>
          <c:cat>
            <c:multiLvlStrRef>
              <c:f>'Graph 2'!$B$2:$AT$3</c:f>
              <c:multiLvlStrCache>
                <c:ptCount val="45"/>
                <c:lvl>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lvl>
                <c:lvl>
                  <c:pt idx="0">
                    <c:v>Altair</c:v>
                  </c:pt>
                  <c:pt idx="2">
                    <c:v>Tandy</c:v>
                  </c:pt>
                  <c:pt idx="6">
                    <c:v>Apple</c:v>
                  </c:pt>
                  <c:pt idx="8">
                    <c:v>IBM</c:v>
                  </c:pt>
                  <c:pt idx="17">
                    <c:v>Apple</c:v>
                  </c:pt>
                  <c:pt idx="19">
                    <c:v>Packard Bell</c:v>
                  </c:pt>
                  <c:pt idx="21">
                    <c:v>Compaq</c:v>
                  </c:pt>
                  <c:pt idx="25">
                    <c:v>Dell</c:v>
                  </c:pt>
                  <c:pt idx="34">
                    <c:v>HP</c:v>
                  </c:pt>
                  <c:pt idx="38">
                    <c:v>Lenovo</c:v>
                  </c:pt>
                </c:lvl>
              </c:multiLvlStrCache>
            </c:multiLvlStrRef>
          </c:cat>
          <c:val>
            <c:numRef>
              <c:f>'Graph 2'!$B$5:$AT$5</c:f>
              <c:numCache>
                <c:formatCode>0.00</c:formatCode>
                <c:ptCount val="45"/>
                <c:pt idx="0">
                  <c:v>0.62434508496433128</c:v>
                </c:pt>
                <c:pt idx="1">
                  <c:v>0.62434508496433128</c:v>
                </c:pt>
                <c:pt idx="2">
                  <c:v>0.4624450396913069</c:v>
                </c:pt>
                <c:pt idx="3">
                  <c:v>0.4624450396913069</c:v>
                </c:pt>
                <c:pt idx="4">
                  <c:v>0.4624450396913069</c:v>
                </c:pt>
                <c:pt idx="5">
                  <c:v>0.4624450396913069</c:v>
                </c:pt>
                <c:pt idx="6">
                  <c:v>0.51804100650319262</c:v>
                </c:pt>
                <c:pt idx="7">
                  <c:v>0.51804100650319262</c:v>
                </c:pt>
                <c:pt idx="8">
                  <c:v>0.31712449481061566</c:v>
                </c:pt>
                <c:pt idx="9">
                  <c:v>0.31712449481061566</c:v>
                </c:pt>
                <c:pt idx="10">
                  <c:v>0.31712449481061566</c:v>
                </c:pt>
                <c:pt idx="11">
                  <c:v>0.31712449481061566</c:v>
                </c:pt>
                <c:pt idx="12">
                  <c:v>0.31712449481061566</c:v>
                </c:pt>
                <c:pt idx="13">
                  <c:v>0.31712449481061566</c:v>
                </c:pt>
                <c:pt idx="14">
                  <c:v>0.31712449481061566</c:v>
                </c:pt>
                <c:pt idx="15">
                  <c:v>0.31712449481061566</c:v>
                </c:pt>
                <c:pt idx="16">
                  <c:v>0.31712449481061566</c:v>
                </c:pt>
                <c:pt idx="17">
                  <c:v>0.31712449481061566</c:v>
                </c:pt>
                <c:pt idx="18">
                  <c:v>0.31712449481061566</c:v>
                </c:pt>
                <c:pt idx="19">
                  <c:v>0.19493167874485978</c:v>
                </c:pt>
                <c:pt idx="20">
                  <c:v>0.19493167874485978</c:v>
                </c:pt>
                <c:pt idx="21">
                  <c:v>0.36767201320449833</c:v>
                </c:pt>
                <c:pt idx="22">
                  <c:v>0.36767201320449833</c:v>
                </c:pt>
                <c:pt idx="23">
                  <c:v>0.36767201320449833</c:v>
                </c:pt>
                <c:pt idx="24">
                  <c:v>0.36767201320449833</c:v>
                </c:pt>
                <c:pt idx="25">
                  <c:v>0.11000393961592994</c:v>
                </c:pt>
                <c:pt idx="26">
                  <c:v>0.11000393961592994</c:v>
                </c:pt>
                <c:pt idx="27">
                  <c:v>0.11000393961592994</c:v>
                </c:pt>
                <c:pt idx="28">
                  <c:v>0.11000393961592994</c:v>
                </c:pt>
                <c:pt idx="29">
                  <c:v>0.11000393961592994</c:v>
                </c:pt>
                <c:pt idx="30">
                  <c:v>0.11000393961592994</c:v>
                </c:pt>
                <c:pt idx="31">
                  <c:v>0.11000393961592994</c:v>
                </c:pt>
                <c:pt idx="32">
                  <c:v>0.11000393961592994</c:v>
                </c:pt>
                <c:pt idx="33">
                  <c:v>0.11000393961592994</c:v>
                </c:pt>
                <c:pt idx="34">
                  <c:v>0.22416185628447846</c:v>
                </c:pt>
                <c:pt idx="35">
                  <c:v>0.22416185628447846</c:v>
                </c:pt>
                <c:pt idx="36">
                  <c:v>0.22416185628447846</c:v>
                </c:pt>
                <c:pt idx="37">
                  <c:v>0.22416185628447846</c:v>
                </c:pt>
                <c:pt idx="38">
                  <c:v>0.23466735807864367</c:v>
                </c:pt>
                <c:pt idx="39">
                  <c:v>0.23466735807864367</c:v>
                </c:pt>
                <c:pt idx="40">
                  <c:v>0.23466735807864367</c:v>
                </c:pt>
                <c:pt idx="41">
                  <c:v>0.23466735807864367</c:v>
                </c:pt>
                <c:pt idx="42">
                  <c:v>0.23466735807864367</c:v>
                </c:pt>
                <c:pt idx="43">
                  <c:v>0.23466735807864367</c:v>
                </c:pt>
                <c:pt idx="44">
                  <c:v>0.23466735807864367</c:v>
                </c:pt>
              </c:numCache>
            </c:numRef>
          </c:val>
          <c:smooth val="0"/>
          <c:extLst>
            <c:ext xmlns:c16="http://schemas.microsoft.com/office/drawing/2014/chart" uri="{C3380CC4-5D6E-409C-BE32-E72D297353CC}">
              <c16:uniqueId val="{00000000-2479-4A6C-841E-7068E467EAD2}"/>
            </c:ext>
          </c:extLst>
        </c:ser>
        <c:ser>
          <c:idx val="1"/>
          <c:order val="1"/>
          <c:tx>
            <c:strRef>
              <c:f>'Graph 2'!$A$6</c:f>
              <c:strCache>
                <c:ptCount val="1"/>
                <c:pt idx="0">
                  <c:v>Process</c:v>
                </c:pt>
              </c:strCache>
            </c:strRef>
          </c:tx>
          <c:spPr>
            <a:ln w="28575" cap="rnd">
              <a:solidFill>
                <a:schemeClr val="accent2"/>
              </a:solidFill>
              <a:round/>
            </a:ln>
            <a:effectLst/>
          </c:spPr>
          <c:marker>
            <c:symbol val="none"/>
          </c:marker>
          <c:cat>
            <c:multiLvlStrRef>
              <c:f>'Graph 2'!$B$2:$AT$3</c:f>
              <c:multiLvlStrCache>
                <c:ptCount val="45"/>
                <c:lvl>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lvl>
                <c:lvl>
                  <c:pt idx="0">
                    <c:v>Altair</c:v>
                  </c:pt>
                  <c:pt idx="2">
                    <c:v>Tandy</c:v>
                  </c:pt>
                  <c:pt idx="6">
                    <c:v>Apple</c:v>
                  </c:pt>
                  <c:pt idx="8">
                    <c:v>IBM</c:v>
                  </c:pt>
                  <c:pt idx="17">
                    <c:v>Apple</c:v>
                  </c:pt>
                  <c:pt idx="19">
                    <c:v>Packard Bell</c:v>
                  </c:pt>
                  <c:pt idx="21">
                    <c:v>Compaq</c:v>
                  </c:pt>
                  <c:pt idx="25">
                    <c:v>Dell</c:v>
                  </c:pt>
                  <c:pt idx="34">
                    <c:v>HP</c:v>
                  </c:pt>
                  <c:pt idx="38">
                    <c:v>Lenovo</c:v>
                  </c:pt>
                </c:lvl>
              </c:multiLvlStrCache>
            </c:multiLvlStrRef>
          </c:cat>
          <c:val>
            <c:numRef>
              <c:f>'Graph 2'!$B$6:$AT$6</c:f>
              <c:numCache>
                <c:formatCode>0.00</c:formatCode>
                <c:ptCount val="45"/>
                <c:pt idx="0">
                  <c:v>0.11679177796361156</c:v>
                </c:pt>
                <c:pt idx="1">
                  <c:v>0.11679177796361156</c:v>
                </c:pt>
                <c:pt idx="2">
                  <c:v>0.14868338560232944</c:v>
                </c:pt>
                <c:pt idx="3">
                  <c:v>0.14868338560232944</c:v>
                </c:pt>
                <c:pt idx="4">
                  <c:v>0.14868338560232944</c:v>
                </c:pt>
                <c:pt idx="5">
                  <c:v>0.14868338560232944</c:v>
                </c:pt>
                <c:pt idx="6">
                  <c:v>0.10582289979691438</c:v>
                </c:pt>
                <c:pt idx="7">
                  <c:v>0.10582289979691438</c:v>
                </c:pt>
                <c:pt idx="8">
                  <c:v>0.19926456351832095</c:v>
                </c:pt>
                <c:pt idx="9">
                  <c:v>0.19926456351832095</c:v>
                </c:pt>
                <c:pt idx="10">
                  <c:v>0.19926456351832095</c:v>
                </c:pt>
                <c:pt idx="11">
                  <c:v>0.19926456351832095</c:v>
                </c:pt>
                <c:pt idx="12">
                  <c:v>0.19926456351832095</c:v>
                </c:pt>
                <c:pt idx="13">
                  <c:v>0.19926456351832095</c:v>
                </c:pt>
                <c:pt idx="14">
                  <c:v>0.19926456351832095</c:v>
                </c:pt>
                <c:pt idx="15">
                  <c:v>0.19926456351832095</c:v>
                </c:pt>
                <c:pt idx="16">
                  <c:v>0.19926456351832095</c:v>
                </c:pt>
                <c:pt idx="17">
                  <c:v>0.19926456351832095</c:v>
                </c:pt>
                <c:pt idx="18">
                  <c:v>0.19926456351832095</c:v>
                </c:pt>
                <c:pt idx="19">
                  <c:v>0.37466497484689071</c:v>
                </c:pt>
                <c:pt idx="20">
                  <c:v>0.37466497484689071</c:v>
                </c:pt>
                <c:pt idx="21">
                  <c:v>0.22195026299771795</c:v>
                </c:pt>
                <c:pt idx="22">
                  <c:v>0.22195026299771795</c:v>
                </c:pt>
                <c:pt idx="23">
                  <c:v>0.22195026299771795</c:v>
                </c:pt>
                <c:pt idx="24">
                  <c:v>0.22195026299771795</c:v>
                </c:pt>
                <c:pt idx="25">
                  <c:v>0.33416671298605533</c:v>
                </c:pt>
                <c:pt idx="26">
                  <c:v>0.33416671298605533</c:v>
                </c:pt>
                <c:pt idx="27">
                  <c:v>0.33416671298605533</c:v>
                </c:pt>
                <c:pt idx="28">
                  <c:v>0.33416671298605533</c:v>
                </c:pt>
                <c:pt idx="29">
                  <c:v>0.33416671298605533</c:v>
                </c:pt>
                <c:pt idx="30">
                  <c:v>0.33416671298605533</c:v>
                </c:pt>
                <c:pt idx="31">
                  <c:v>0.33416671298605533</c:v>
                </c:pt>
                <c:pt idx="32">
                  <c:v>0.33416671298605533</c:v>
                </c:pt>
                <c:pt idx="33">
                  <c:v>0.33416671298605533</c:v>
                </c:pt>
                <c:pt idx="34">
                  <c:v>0.19178265556193672</c:v>
                </c:pt>
                <c:pt idx="35">
                  <c:v>0.19178265556193672</c:v>
                </c:pt>
                <c:pt idx="36">
                  <c:v>0.19178265556193672</c:v>
                </c:pt>
                <c:pt idx="37">
                  <c:v>0.19178265556193672</c:v>
                </c:pt>
                <c:pt idx="38">
                  <c:v>0.20380523604244696</c:v>
                </c:pt>
                <c:pt idx="39">
                  <c:v>0.20380523604244696</c:v>
                </c:pt>
                <c:pt idx="40">
                  <c:v>0.20380523604244696</c:v>
                </c:pt>
                <c:pt idx="41">
                  <c:v>0.20380523604244696</c:v>
                </c:pt>
                <c:pt idx="42">
                  <c:v>0.20380523604244696</c:v>
                </c:pt>
                <c:pt idx="43">
                  <c:v>0.20380523604244696</c:v>
                </c:pt>
                <c:pt idx="44">
                  <c:v>0.20380523604244696</c:v>
                </c:pt>
              </c:numCache>
            </c:numRef>
          </c:val>
          <c:smooth val="0"/>
          <c:extLst>
            <c:ext xmlns:c16="http://schemas.microsoft.com/office/drawing/2014/chart" uri="{C3380CC4-5D6E-409C-BE32-E72D297353CC}">
              <c16:uniqueId val="{00000001-2479-4A6C-841E-7068E467EAD2}"/>
            </c:ext>
          </c:extLst>
        </c:ser>
        <c:ser>
          <c:idx val="2"/>
          <c:order val="2"/>
          <c:tx>
            <c:strRef>
              <c:f>'Graph 2'!$A$7</c:f>
              <c:strCache>
                <c:ptCount val="1"/>
                <c:pt idx="0">
                  <c:v>Marketing</c:v>
                </c:pt>
              </c:strCache>
            </c:strRef>
          </c:tx>
          <c:spPr>
            <a:ln w="28575" cap="rnd">
              <a:solidFill>
                <a:schemeClr val="accent3"/>
              </a:solidFill>
              <a:round/>
            </a:ln>
            <a:effectLst/>
          </c:spPr>
          <c:marker>
            <c:symbol val="none"/>
          </c:marker>
          <c:cat>
            <c:multiLvlStrRef>
              <c:f>'Graph 2'!$B$2:$AT$3</c:f>
              <c:multiLvlStrCache>
                <c:ptCount val="45"/>
                <c:lvl>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lvl>
                <c:lvl>
                  <c:pt idx="0">
                    <c:v>Altair</c:v>
                  </c:pt>
                  <c:pt idx="2">
                    <c:v>Tandy</c:v>
                  </c:pt>
                  <c:pt idx="6">
                    <c:v>Apple</c:v>
                  </c:pt>
                  <c:pt idx="8">
                    <c:v>IBM</c:v>
                  </c:pt>
                  <c:pt idx="17">
                    <c:v>Apple</c:v>
                  </c:pt>
                  <c:pt idx="19">
                    <c:v>Packard Bell</c:v>
                  </c:pt>
                  <c:pt idx="21">
                    <c:v>Compaq</c:v>
                  </c:pt>
                  <c:pt idx="25">
                    <c:v>Dell</c:v>
                  </c:pt>
                  <c:pt idx="34">
                    <c:v>HP</c:v>
                  </c:pt>
                  <c:pt idx="38">
                    <c:v>Lenovo</c:v>
                  </c:pt>
                </c:lvl>
              </c:multiLvlStrCache>
            </c:multiLvlStrRef>
          </c:cat>
          <c:val>
            <c:numRef>
              <c:f>'Graph 2'!$B$7:$AT$7</c:f>
              <c:numCache>
                <c:formatCode>0.00</c:formatCode>
                <c:ptCount val="45"/>
                <c:pt idx="0">
                  <c:v>0.17382263817428473</c:v>
                </c:pt>
                <c:pt idx="1">
                  <c:v>0.17382263817428473</c:v>
                </c:pt>
                <c:pt idx="2">
                  <c:v>0.30852920878323975</c:v>
                </c:pt>
                <c:pt idx="3">
                  <c:v>0.30852920878323975</c:v>
                </c:pt>
                <c:pt idx="4">
                  <c:v>0.30852920878323975</c:v>
                </c:pt>
                <c:pt idx="5">
                  <c:v>0.30852920878323975</c:v>
                </c:pt>
                <c:pt idx="6">
                  <c:v>0.29034186543340246</c:v>
                </c:pt>
                <c:pt idx="7">
                  <c:v>0.29034186543340246</c:v>
                </c:pt>
                <c:pt idx="8">
                  <c:v>0.31706131551548383</c:v>
                </c:pt>
                <c:pt idx="9">
                  <c:v>0.31706131551548383</c:v>
                </c:pt>
                <c:pt idx="10">
                  <c:v>0.31706131551548383</c:v>
                </c:pt>
                <c:pt idx="11">
                  <c:v>0.31706131551548383</c:v>
                </c:pt>
                <c:pt idx="12">
                  <c:v>0.31706131551548383</c:v>
                </c:pt>
                <c:pt idx="13">
                  <c:v>0.31706131551548383</c:v>
                </c:pt>
                <c:pt idx="14">
                  <c:v>0.31706131551548383</c:v>
                </c:pt>
                <c:pt idx="15">
                  <c:v>0.31706131551548383</c:v>
                </c:pt>
                <c:pt idx="16">
                  <c:v>0.31706131551548383</c:v>
                </c:pt>
                <c:pt idx="17">
                  <c:v>0.31706131551548383</c:v>
                </c:pt>
                <c:pt idx="18">
                  <c:v>0.31706131551548383</c:v>
                </c:pt>
                <c:pt idx="19">
                  <c:v>0.2815519428964961</c:v>
                </c:pt>
                <c:pt idx="20">
                  <c:v>0.2815519428964961</c:v>
                </c:pt>
                <c:pt idx="21">
                  <c:v>0.29868776400972752</c:v>
                </c:pt>
                <c:pt idx="22">
                  <c:v>0.29868776400972752</c:v>
                </c:pt>
                <c:pt idx="23">
                  <c:v>0.29868776400972752</c:v>
                </c:pt>
                <c:pt idx="24">
                  <c:v>0.29868776400972752</c:v>
                </c:pt>
                <c:pt idx="25">
                  <c:v>0.40461842285266258</c:v>
                </c:pt>
                <c:pt idx="26">
                  <c:v>0.40461842285266258</c:v>
                </c:pt>
                <c:pt idx="27">
                  <c:v>0.40461842285266258</c:v>
                </c:pt>
                <c:pt idx="28">
                  <c:v>0.40461842285266258</c:v>
                </c:pt>
                <c:pt idx="29">
                  <c:v>0.40461842285266258</c:v>
                </c:pt>
                <c:pt idx="30">
                  <c:v>0.40461842285266258</c:v>
                </c:pt>
                <c:pt idx="31">
                  <c:v>0.40461842285266258</c:v>
                </c:pt>
                <c:pt idx="32">
                  <c:v>0.40461842285266258</c:v>
                </c:pt>
                <c:pt idx="33">
                  <c:v>0.40461842285266258</c:v>
                </c:pt>
                <c:pt idx="34">
                  <c:v>0.29826295112959589</c:v>
                </c:pt>
                <c:pt idx="35">
                  <c:v>0.29826295112959589</c:v>
                </c:pt>
                <c:pt idx="36">
                  <c:v>0.29826295112959589</c:v>
                </c:pt>
                <c:pt idx="37">
                  <c:v>0.29826295112959589</c:v>
                </c:pt>
                <c:pt idx="38">
                  <c:v>0.41660696075054054</c:v>
                </c:pt>
                <c:pt idx="39">
                  <c:v>0.41660696075054054</c:v>
                </c:pt>
                <c:pt idx="40">
                  <c:v>0.41660696075054054</c:v>
                </c:pt>
                <c:pt idx="41">
                  <c:v>0.41660696075054054</c:v>
                </c:pt>
                <c:pt idx="42">
                  <c:v>0.41660696075054054</c:v>
                </c:pt>
                <c:pt idx="43">
                  <c:v>0.41660696075054054</c:v>
                </c:pt>
                <c:pt idx="44">
                  <c:v>0.41660696075054054</c:v>
                </c:pt>
              </c:numCache>
            </c:numRef>
          </c:val>
          <c:smooth val="0"/>
          <c:extLst>
            <c:ext xmlns:c16="http://schemas.microsoft.com/office/drawing/2014/chart" uri="{C3380CC4-5D6E-409C-BE32-E72D297353CC}">
              <c16:uniqueId val="{00000002-2479-4A6C-841E-7068E467EAD2}"/>
            </c:ext>
          </c:extLst>
        </c:ser>
        <c:ser>
          <c:idx val="3"/>
          <c:order val="3"/>
          <c:tx>
            <c:strRef>
              <c:f>'Graph 2'!$A$8</c:f>
              <c:strCache>
                <c:ptCount val="1"/>
                <c:pt idx="0">
                  <c:v>Organizational</c:v>
                </c:pt>
              </c:strCache>
            </c:strRef>
          </c:tx>
          <c:spPr>
            <a:ln w="28575" cap="rnd">
              <a:solidFill>
                <a:schemeClr val="accent4"/>
              </a:solidFill>
              <a:round/>
            </a:ln>
            <a:effectLst/>
          </c:spPr>
          <c:marker>
            <c:symbol val="none"/>
          </c:marker>
          <c:cat>
            <c:multiLvlStrRef>
              <c:f>'Graph 2'!$B$2:$AT$3</c:f>
              <c:multiLvlStrCache>
                <c:ptCount val="45"/>
                <c:lvl>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lvl>
                <c:lvl>
                  <c:pt idx="0">
                    <c:v>Altair</c:v>
                  </c:pt>
                  <c:pt idx="2">
                    <c:v>Tandy</c:v>
                  </c:pt>
                  <c:pt idx="6">
                    <c:v>Apple</c:v>
                  </c:pt>
                  <c:pt idx="8">
                    <c:v>IBM</c:v>
                  </c:pt>
                  <c:pt idx="17">
                    <c:v>Apple</c:v>
                  </c:pt>
                  <c:pt idx="19">
                    <c:v>Packard Bell</c:v>
                  </c:pt>
                  <c:pt idx="21">
                    <c:v>Compaq</c:v>
                  </c:pt>
                  <c:pt idx="25">
                    <c:v>Dell</c:v>
                  </c:pt>
                  <c:pt idx="34">
                    <c:v>HP</c:v>
                  </c:pt>
                  <c:pt idx="38">
                    <c:v>Lenovo</c:v>
                  </c:pt>
                </c:lvl>
              </c:multiLvlStrCache>
            </c:multiLvlStrRef>
          </c:cat>
          <c:val>
            <c:numRef>
              <c:f>'Graph 2'!$B$8:$AT$8</c:f>
              <c:numCache>
                <c:formatCode>0.00</c:formatCode>
                <c:ptCount val="45"/>
                <c:pt idx="0">
                  <c:v>7.3441254893981664E-2</c:v>
                </c:pt>
                <c:pt idx="1">
                  <c:v>7.3441254893981664E-2</c:v>
                </c:pt>
                <c:pt idx="2">
                  <c:v>7.0323861962377374E-2</c:v>
                </c:pt>
                <c:pt idx="3">
                  <c:v>7.0323861962377374E-2</c:v>
                </c:pt>
                <c:pt idx="4">
                  <c:v>7.0323861962377374E-2</c:v>
                </c:pt>
                <c:pt idx="5">
                  <c:v>7.0323861962377374E-2</c:v>
                </c:pt>
                <c:pt idx="6">
                  <c:v>7.3705871042084953E-2</c:v>
                </c:pt>
                <c:pt idx="7">
                  <c:v>7.3705871042084953E-2</c:v>
                </c:pt>
                <c:pt idx="8">
                  <c:v>0.16638909268786731</c:v>
                </c:pt>
                <c:pt idx="9">
                  <c:v>0.16638909268786731</c:v>
                </c:pt>
                <c:pt idx="10">
                  <c:v>0.16638909268786731</c:v>
                </c:pt>
                <c:pt idx="11">
                  <c:v>0.16638909268786731</c:v>
                </c:pt>
                <c:pt idx="12">
                  <c:v>0.16638909268786731</c:v>
                </c:pt>
                <c:pt idx="13">
                  <c:v>0.16638909268786731</c:v>
                </c:pt>
                <c:pt idx="14">
                  <c:v>0.16638909268786731</c:v>
                </c:pt>
                <c:pt idx="15">
                  <c:v>0.16638909268786731</c:v>
                </c:pt>
                <c:pt idx="16">
                  <c:v>0.16638909268786731</c:v>
                </c:pt>
                <c:pt idx="17">
                  <c:v>0.16638909268786731</c:v>
                </c:pt>
                <c:pt idx="18">
                  <c:v>0.16638909268786731</c:v>
                </c:pt>
                <c:pt idx="19">
                  <c:v>0.10986827214393045</c:v>
                </c:pt>
                <c:pt idx="20">
                  <c:v>0.10986827214393045</c:v>
                </c:pt>
                <c:pt idx="21">
                  <c:v>0.10986827214393045</c:v>
                </c:pt>
                <c:pt idx="22">
                  <c:v>0.10986827214393045</c:v>
                </c:pt>
                <c:pt idx="23">
                  <c:v>0.10986827214393045</c:v>
                </c:pt>
                <c:pt idx="24">
                  <c:v>0.10986827214393045</c:v>
                </c:pt>
                <c:pt idx="25">
                  <c:v>0.14910765891071839</c:v>
                </c:pt>
                <c:pt idx="26">
                  <c:v>0.14910765891071839</c:v>
                </c:pt>
                <c:pt idx="27">
                  <c:v>0.14910765891071839</c:v>
                </c:pt>
                <c:pt idx="28">
                  <c:v>0.14910765891071839</c:v>
                </c:pt>
                <c:pt idx="29">
                  <c:v>0.14910765891071839</c:v>
                </c:pt>
                <c:pt idx="30">
                  <c:v>0.14910765891071839</c:v>
                </c:pt>
                <c:pt idx="31">
                  <c:v>0.14910765891071839</c:v>
                </c:pt>
                <c:pt idx="32">
                  <c:v>0.14910765891071839</c:v>
                </c:pt>
                <c:pt idx="33">
                  <c:v>0.14910765891071839</c:v>
                </c:pt>
                <c:pt idx="34">
                  <c:v>0.28574254745384359</c:v>
                </c:pt>
                <c:pt idx="35">
                  <c:v>0.28574254745384359</c:v>
                </c:pt>
                <c:pt idx="36">
                  <c:v>0.28574254745384359</c:v>
                </c:pt>
                <c:pt idx="37">
                  <c:v>0.28574254745384359</c:v>
                </c:pt>
                <c:pt idx="38">
                  <c:v>0.1434475738850976</c:v>
                </c:pt>
                <c:pt idx="39">
                  <c:v>0.1434475738850976</c:v>
                </c:pt>
                <c:pt idx="40">
                  <c:v>0.1434475738850976</c:v>
                </c:pt>
                <c:pt idx="41">
                  <c:v>0.1434475738850976</c:v>
                </c:pt>
                <c:pt idx="42">
                  <c:v>0.1434475738850976</c:v>
                </c:pt>
                <c:pt idx="43">
                  <c:v>0.1434475738850976</c:v>
                </c:pt>
                <c:pt idx="44">
                  <c:v>0.1434475738850976</c:v>
                </c:pt>
              </c:numCache>
            </c:numRef>
          </c:val>
          <c:smooth val="0"/>
          <c:extLst>
            <c:ext xmlns:c16="http://schemas.microsoft.com/office/drawing/2014/chart" uri="{C3380CC4-5D6E-409C-BE32-E72D297353CC}">
              <c16:uniqueId val="{00000003-2479-4A6C-841E-7068E467EAD2}"/>
            </c:ext>
          </c:extLst>
        </c:ser>
        <c:dLbls>
          <c:showLegendKey val="0"/>
          <c:showVal val="0"/>
          <c:showCatName val="0"/>
          <c:showSerName val="0"/>
          <c:showPercent val="0"/>
          <c:showBubbleSize val="0"/>
        </c:dLbls>
        <c:smooth val="0"/>
        <c:axId val="1613423231"/>
        <c:axId val="1732137599"/>
      </c:lineChart>
      <c:catAx>
        <c:axId val="1613423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2137599"/>
        <c:crosses val="autoZero"/>
        <c:auto val="1"/>
        <c:lblAlgn val="ctr"/>
        <c:lblOffset val="100"/>
        <c:noMultiLvlLbl val="0"/>
      </c:catAx>
      <c:valAx>
        <c:axId val="173213759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4232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18</xdr:col>
      <xdr:colOff>247651</xdr:colOff>
      <xdr:row>10</xdr:row>
      <xdr:rowOff>166686</xdr:rowOff>
    </xdr:from>
    <xdr:to>
      <xdr:col>39</xdr:col>
      <xdr:colOff>76200</xdr:colOff>
      <xdr:row>32</xdr:row>
      <xdr:rowOff>161925</xdr:rowOff>
    </xdr:to>
    <xdr:graphicFrame macro="">
      <xdr:nvGraphicFramePr>
        <xdr:cNvPr id="3" name="Chart 2">
          <a:extLst>
            <a:ext uri="{FF2B5EF4-FFF2-40B4-BE49-F238E27FC236}">
              <a16:creationId xmlns:a16="http://schemas.microsoft.com/office/drawing/2014/main" id="{86EAE12B-1D26-4081-93D2-69EDBB61DE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20</xdr:col>
      <xdr:colOff>180975</xdr:colOff>
      <xdr:row>33</xdr:row>
      <xdr:rowOff>76200</xdr:rowOff>
    </xdr:from>
    <xdr:to>
      <xdr:col>40</xdr:col>
      <xdr:colOff>104775</xdr:colOff>
      <xdr:row>50</xdr:row>
      <xdr:rowOff>132938</xdr:rowOff>
    </xdr:to>
    <xdr:pic>
      <xdr:nvPicPr>
        <xdr:cNvPr id="4" name="Picture 3">
          <a:extLst>
            <a:ext uri="{FF2B5EF4-FFF2-40B4-BE49-F238E27FC236}">
              <a16:creationId xmlns:a16="http://schemas.microsoft.com/office/drawing/2014/main" id="{C8BC20E4-12AE-4337-B9F7-B17C00C31587}"/>
            </a:ext>
          </a:extLst>
        </xdr:cNvPr>
        <xdr:cNvPicPr>
          <a:picLocks noChangeAspect="1"/>
        </xdr:cNvPicPr>
      </xdr:nvPicPr>
      <xdr:blipFill>
        <a:blip xmlns:r="http://schemas.openxmlformats.org/officeDocument/2006/relationships" r:embed="rId2"/>
        <a:stretch>
          <a:fillRect/>
        </a:stretch>
      </xdr:blipFill>
      <xdr:spPr>
        <a:xfrm>
          <a:off x="9563100" y="6362700"/>
          <a:ext cx="8686800" cy="32952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428626</xdr:colOff>
      <xdr:row>10</xdr:row>
      <xdr:rowOff>14286</xdr:rowOff>
    </xdr:from>
    <xdr:to>
      <xdr:col>26</xdr:col>
      <xdr:colOff>257175</xdr:colOff>
      <xdr:row>32</xdr:row>
      <xdr:rowOff>9525</xdr:rowOff>
    </xdr:to>
    <xdr:graphicFrame macro="">
      <xdr:nvGraphicFramePr>
        <xdr:cNvPr id="2" name="Chart 1">
          <a:extLst>
            <a:ext uri="{FF2B5EF4-FFF2-40B4-BE49-F238E27FC236}">
              <a16:creationId xmlns:a16="http://schemas.microsoft.com/office/drawing/2014/main" id="{AEBF6988-CD4E-4B82-BF48-170E27851A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209550</xdr:colOff>
      <xdr:row>33</xdr:row>
      <xdr:rowOff>9525</xdr:rowOff>
    </xdr:from>
    <xdr:to>
      <xdr:col>28</xdr:col>
      <xdr:colOff>361950</xdr:colOff>
      <xdr:row>50</xdr:row>
      <xdr:rowOff>66263</xdr:rowOff>
    </xdr:to>
    <xdr:pic>
      <xdr:nvPicPr>
        <xdr:cNvPr id="3" name="Picture 2">
          <a:extLst>
            <a:ext uri="{FF2B5EF4-FFF2-40B4-BE49-F238E27FC236}">
              <a16:creationId xmlns:a16="http://schemas.microsoft.com/office/drawing/2014/main" id="{DD8201CF-42A3-46A2-A383-9BDDDFB99FFB}"/>
            </a:ext>
          </a:extLst>
        </xdr:cNvPr>
        <xdr:cNvPicPr>
          <a:picLocks noChangeAspect="1"/>
        </xdr:cNvPicPr>
      </xdr:nvPicPr>
      <xdr:blipFill>
        <a:blip xmlns:r="http://schemas.openxmlformats.org/officeDocument/2006/relationships" r:embed="rId2"/>
        <a:stretch>
          <a:fillRect/>
        </a:stretch>
      </xdr:blipFill>
      <xdr:spPr>
        <a:xfrm>
          <a:off x="3457575" y="6296025"/>
          <a:ext cx="9791700" cy="329523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1" Type="http://schemas.openxmlformats.org/officeDocument/2006/relationships/hyperlink" Target="https://www.forbes.com/sites/jnylander/2016/03/20/how-lenovo-became-the-largest-pc-maker-in-the-world/"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F41"/>
  <sheetViews>
    <sheetView workbookViewId="0">
      <pane xSplit="6" ySplit="1" topLeftCell="G11" activePane="bottomRight" state="frozen"/>
      <selection pane="topRight" activeCell="G1" sqref="G1"/>
      <selection pane="bottomLeft" activeCell="A2" sqref="A2"/>
      <selection pane="bottomRight" activeCell="CA39" sqref="CA39"/>
    </sheetView>
  </sheetViews>
  <sheetFormatPr defaultRowHeight="15" x14ac:dyDescent="0.25"/>
  <cols>
    <col min="1" max="1" width="9.140625" style="1"/>
    <col min="2" max="2" width="13.28515625" bestFit="1" customWidth="1"/>
    <col min="3" max="3" width="10.5703125" bestFit="1" customWidth="1"/>
    <col min="4" max="4" width="15.7109375" style="1" customWidth="1"/>
    <col min="5" max="5" width="15.42578125" style="1" customWidth="1"/>
    <col min="6" max="6" width="16" style="1" customWidth="1"/>
    <col min="7" max="7" width="9.140625" style="1"/>
  </cols>
  <sheetData>
    <row r="1" spans="1:84" x14ac:dyDescent="0.25">
      <c r="H1" s="18" t="s">
        <v>106</v>
      </c>
      <c r="I1" s="18"/>
      <c r="J1" s="18"/>
      <c r="K1" s="18"/>
      <c r="L1" s="18"/>
      <c r="M1" s="18"/>
      <c r="N1" s="18"/>
      <c r="O1" s="18" t="s">
        <v>107</v>
      </c>
      <c r="P1" s="18"/>
      <c r="Q1" s="18"/>
      <c r="R1" s="18"/>
      <c r="S1" s="18"/>
      <c r="T1" s="18"/>
      <c r="U1" s="18"/>
      <c r="V1" s="18" t="s">
        <v>133</v>
      </c>
      <c r="W1" s="18"/>
      <c r="X1" s="18"/>
      <c r="Y1" s="18"/>
      <c r="Z1" s="18"/>
      <c r="AA1" s="18"/>
      <c r="AB1" s="18"/>
      <c r="AC1" s="18" t="s">
        <v>108</v>
      </c>
      <c r="AD1" s="18"/>
      <c r="AE1" s="18"/>
      <c r="AF1" s="18"/>
      <c r="AG1" s="18"/>
      <c r="AH1" s="18"/>
      <c r="AI1" s="18"/>
      <c r="AJ1" s="18" t="s">
        <v>114</v>
      </c>
      <c r="AK1" s="18"/>
      <c r="AL1" s="18"/>
      <c r="AM1" s="18"/>
      <c r="AN1" s="18"/>
      <c r="AO1" s="18"/>
      <c r="AP1" s="18"/>
      <c r="AQ1" s="18" t="s">
        <v>134</v>
      </c>
      <c r="AR1" s="18"/>
      <c r="AS1" s="18"/>
      <c r="AT1" s="18"/>
      <c r="AU1" s="18"/>
      <c r="AV1" s="18"/>
      <c r="AW1" s="18"/>
      <c r="AX1" s="18" t="s">
        <v>113</v>
      </c>
      <c r="AY1" s="18"/>
      <c r="AZ1" s="18"/>
      <c r="BA1" s="18"/>
      <c r="BB1" s="18"/>
      <c r="BC1" s="18"/>
      <c r="BD1" s="18"/>
      <c r="BE1" s="18" t="s">
        <v>112</v>
      </c>
      <c r="BF1" s="18"/>
      <c r="BG1" s="18"/>
      <c r="BH1" s="18"/>
      <c r="BI1" s="18"/>
      <c r="BJ1" s="18"/>
      <c r="BK1" s="18"/>
      <c r="BL1" s="18" t="s">
        <v>111</v>
      </c>
      <c r="BM1" s="18"/>
      <c r="BN1" s="18"/>
      <c r="BO1" s="18"/>
      <c r="BP1" s="18"/>
      <c r="BQ1" s="18"/>
      <c r="BR1" s="18"/>
      <c r="BS1" s="18" t="s">
        <v>110</v>
      </c>
      <c r="BT1" s="18"/>
      <c r="BU1" s="18"/>
      <c r="BV1" s="18"/>
      <c r="BW1" s="18"/>
      <c r="BX1" s="18"/>
      <c r="BY1" s="18"/>
      <c r="BZ1" s="18" t="s">
        <v>109</v>
      </c>
      <c r="CA1" s="18"/>
      <c r="CB1" s="18"/>
      <c r="CC1" s="18"/>
      <c r="CD1" s="18"/>
      <c r="CE1" s="18"/>
      <c r="CF1" s="18"/>
    </row>
    <row r="2" spans="1:84" x14ac:dyDescent="0.25">
      <c r="A2" s="1" t="s">
        <v>103</v>
      </c>
      <c r="B2" t="s">
        <v>0</v>
      </c>
      <c r="C2" t="s">
        <v>1</v>
      </c>
      <c r="D2" s="1" t="s">
        <v>2</v>
      </c>
      <c r="E2" s="1" t="s">
        <v>3</v>
      </c>
      <c r="F2" s="1" t="s">
        <v>4</v>
      </c>
      <c r="G2" s="1" t="s">
        <v>104</v>
      </c>
      <c r="H2" t="s">
        <v>5</v>
      </c>
      <c r="L2" t="s">
        <v>6</v>
      </c>
      <c r="M2" t="s">
        <v>7</v>
      </c>
      <c r="O2" t="s">
        <v>8</v>
      </c>
      <c r="S2" t="s">
        <v>6</v>
      </c>
      <c r="T2" t="s">
        <v>7</v>
      </c>
      <c r="V2" t="s">
        <v>9</v>
      </c>
      <c r="Z2" t="s">
        <v>6</v>
      </c>
      <c r="AA2" t="s">
        <v>7</v>
      </c>
      <c r="AC2" t="s">
        <v>10</v>
      </c>
      <c r="AG2" t="s">
        <v>6</v>
      </c>
      <c r="AH2" t="s">
        <v>7</v>
      </c>
      <c r="AJ2" t="s">
        <v>11</v>
      </c>
      <c r="AN2" t="s">
        <v>6</v>
      </c>
      <c r="AO2" t="s">
        <v>7</v>
      </c>
      <c r="AQ2" t="s">
        <v>12</v>
      </c>
      <c r="AU2" t="s">
        <v>6</v>
      </c>
      <c r="AV2" t="s">
        <v>7</v>
      </c>
      <c r="AX2" t="s">
        <v>13</v>
      </c>
      <c r="BB2" t="s">
        <v>6</v>
      </c>
      <c r="BC2" t="s">
        <v>7</v>
      </c>
      <c r="BE2" t="s">
        <v>14</v>
      </c>
      <c r="BI2" t="s">
        <v>6</v>
      </c>
      <c r="BJ2" t="s">
        <v>7</v>
      </c>
      <c r="BL2" t="s">
        <v>15</v>
      </c>
      <c r="BP2" t="s">
        <v>6</v>
      </c>
      <c r="BQ2" t="s">
        <v>7</v>
      </c>
      <c r="BS2" t="s">
        <v>16</v>
      </c>
      <c r="BW2" t="s">
        <v>6</v>
      </c>
      <c r="BX2" t="s">
        <v>7</v>
      </c>
      <c r="BZ2" t="s">
        <v>17</v>
      </c>
      <c r="CD2" t="s">
        <v>6</v>
      </c>
      <c r="CE2" t="s">
        <v>7</v>
      </c>
    </row>
    <row r="3" spans="1:84" x14ac:dyDescent="0.25">
      <c r="H3" t="s">
        <v>18</v>
      </c>
      <c r="I3" t="s">
        <v>19</v>
      </c>
      <c r="J3" t="s">
        <v>20</v>
      </c>
      <c r="K3" t="s">
        <v>21</v>
      </c>
      <c r="L3" t="s">
        <v>22</v>
      </c>
      <c r="M3" t="s">
        <v>23</v>
      </c>
      <c r="N3" t="s">
        <v>24</v>
      </c>
      <c r="O3" t="s">
        <v>18</v>
      </c>
      <c r="P3" t="s">
        <v>19</v>
      </c>
      <c r="Q3" t="s">
        <v>20</v>
      </c>
      <c r="R3" t="s">
        <v>21</v>
      </c>
      <c r="S3" t="s">
        <v>22</v>
      </c>
      <c r="T3" t="s">
        <v>23</v>
      </c>
      <c r="U3" t="s">
        <v>24</v>
      </c>
      <c r="V3" t="s">
        <v>18</v>
      </c>
      <c r="W3" t="s">
        <v>19</v>
      </c>
      <c r="X3" t="s">
        <v>20</v>
      </c>
      <c r="Y3" t="s">
        <v>21</v>
      </c>
      <c r="Z3" t="s">
        <v>22</v>
      </c>
      <c r="AA3" t="s">
        <v>23</v>
      </c>
      <c r="AB3" t="s">
        <v>24</v>
      </c>
      <c r="AC3" t="s">
        <v>18</v>
      </c>
      <c r="AD3" t="s">
        <v>19</v>
      </c>
      <c r="AE3" t="s">
        <v>20</v>
      </c>
      <c r="AF3" t="s">
        <v>21</v>
      </c>
      <c r="AG3" t="s">
        <v>22</v>
      </c>
      <c r="AH3" t="s">
        <v>23</v>
      </c>
      <c r="AI3" t="s">
        <v>24</v>
      </c>
      <c r="AJ3" t="s">
        <v>18</v>
      </c>
      <c r="AK3" t="s">
        <v>19</v>
      </c>
      <c r="AL3" t="s">
        <v>20</v>
      </c>
      <c r="AM3" t="s">
        <v>21</v>
      </c>
      <c r="AN3" t="s">
        <v>22</v>
      </c>
      <c r="AO3" t="s">
        <v>23</v>
      </c>
      <c r="AP3" t="s">
        <v>24</v>
      </c>
      <c r="AQ3" t="s">
        <v>18</v>
      </c>
      <c r="AR3" t="s">
        <v>19</v>
      </c>
      <c r="AS3" t="s">
        <v>20</v>
      </c>
      <c r="AT3" t="s">
        <v>21</v>
      </c>
      <c r="AU3" t="s">
        <v>22</v>
      </c>
      <c r="AV3" t="s">
        <v>23</v>
      </c>
      <c r="AW3" t="s">
        <v>24</v>
      </c>
      <c r="AX3" t="s">
        <v>18</v>
      </c>
      <c r="AY3" t="s">
        <v>19</v>
      </c>
      <c r="AZ3" t="s">
        <v>20</v>
      </c>
      <c r="BA3" t="s">
        <v>21</v>
      </c>
      <c r="BB3" t="s">
        <v>22</v>
      </c>
      <c r="BC3" t="s">
        <v>23</v>
      </c>
      <c r="BD3" t="s">
        <v>24</v>
      </c>
      <c r="BE3" t="s">
        <v>18</v>
      </c>
      <c r="BF3" t="s">
        <v>19</v>
      </c>
      <c r="BG3" t="s">
        <v>20</v>
      </c>
      <c r="BH3" t="s">
        <v>21</v>
      </c>
      <c r="BI3" t="s">
        <v>22</v>
      </c>
      <c r="BJ3" t="s">
        <v>23</v>
      </c>
      <c r="BK3" t="s">
        <v>24</v>
      </c>
      <c r="BL3" t="s">
        <v>18</v>
      </c>
      <c r="BM3" t="s">
        <v>19</v>
      </c>
      <c r="BN3" t="s">
        <v>20</v>
      </c>
      <c r="BO3" t="s">
        <v>21</v>
      </c>
      <c r="BP3" t="s">
        <v>22</v>
      </c>
      <c r="BQ3" t="s">
        <v>23</v>
      </c>
      <c r="BR3" t="s">
        <v>24</v>
      </c>
      <c r="BS3" t="s">
        <v>18</v>
      </c>
      <c r="BT3" t="s">
        <v>19</v>
      </c>
      <c r="BU3" t="s">
        <v>20</v>
      </c>
      <c r="BV3" t="s">
        <v>21</v>
      </c>
      <c r="BW3" t="s">
        <v>22</v>
      </c>
      <c r="BX3" t="s">
        <v>23</v>
      </c>
      <c r="BY3" t="s">
        <v>24</v>
      </c>
      <c r="BZ3" t="s">
        <v>18</v>
      </c>
      <c r="CA3" t="s">
        <v>19</v>
      </c>
      <c r="CB3" t="s">
        <v>20</v>
      </c>
      <c r="CC3" t="s">
        <v>21</v>
      </c>
      <c r="CD3" t="s">
        <v>22</v>
      </c>
      <c r="CE3" t="s">
        <v>23</v>
      </c>
      <c r="CF3" t="s">
        <v>24</v>
      </c>
    </row>
    <row r="4" spans="1:84" x14ac:dyDescent="0.25">
      <c r="A4" s="1">
        <v>1</v>
      </c>
      <c r="B4">
        <v>11308348772</v>
      </c>
      <c r="C4">
        <v>250478637</v>
      </c>
      <c r="D4" s="2">
        <v>43859.43378472222</v>
      </c>
      <c r="E4" s="2">
        <v>43859.44091435185</v>
      </c>
      <c r="F4" s="1" t="s">
        <v>25</v>
      </c>
      <c r="G4" s="1">
        <v>1</v>
      </c>
      <c r="H4" s="4">
        <v>8</v>
      </c>
      <c r="I4" s="4">
        <v>4</v>
      </c>
      <c r="J4" s="4">
        <v>7</v>
      </c>
      <c r="K4" s="4">
        <v>1</v>
      </c>
      <c r="L4">
        <v>2</v>
      </c>
      <c r="M4">
        <v>2</v>
      </c>
      <c r="O4" s="4">
        <v>7</v>
      </c>
      <c r="P4" s="4">
        <v>5</v>
      </c>
      <c r="Q4" s="4">
        <v>6</v>
      </c>
      <c r="R4" s="4">
        <v>2</v>
      </c>
      <c r="S4">
        <v>2</v>
      </c>
      <c r="T4">
        <v>2</v>
      </c>
      <c r="V4" s="4">
        <v>9</v>
      </c>
      <c r="W4" s="4">
        <v>8</v>
      </c>
      <c r="X4" s="4">
        <v>8</v>
      </c>
      <c r="Y4" s="4">
        <v>4</v>
      </c>
      <c r="Z4">
        <v>3</v>
      </c>
      <c r="AA4">
        <v>2</v>
      </c>
      <c r="AC4" s="4">
        <v>5</v>
      </c>
      <c r="AD4" s="4">
        <v>6</v>
      </c>
      <c r="AE4" s="4">
        <v>6</v>
      </c>
      <c r="AF4" s="4">
        <v>3</v>
      </c>
      <c r="AG4">
        <v>2</v>
      </c>
      <c r="AH4">
        <v>2</v>
      </c>
      <c r="AJ4" s="4">
        <v>4</v>
      </c>
      <c r="AK4" s="4">
        <v>5</v>
      </c>
      <c r="AL4" s="4">
        <v>5</v>
      </c>
      <c r="AM4" s="4">
        <v>3</v>
      </c>
      <c r="AN4">
        <v>2</v>
      </c>
      <c r="AO4">
        <v>2</v>
      </c>
      <c r="AQ4" s="4">
        <v>8</v>
      </c>
      <c r="AR4" s="4">
        <v>8</v>
      </c>
      <c r="AS4" s="4">
        <v>8</v>
      </c>
      <c r="AT4" s="4">
        <v>2</v>
      </c>
      <c r="AU4">
        <v>2</v>
      </c>
      <c r="AV4">
        <v>2</v>
      </c>
      <c r="AX4" s="4">
        <v>4</v>
      </c>
      <c r="AY4" s="4">
        <v>4</v>
      </c>
      <c r="AZ4" s="4">
        <v>4</v>
      </c>
      <c r="BA4" s="4">
        <v>2</v>
      </c>
      <c r="BB4">
        <v>1</v>
      </c>
      <c r="BC4">
        <v>2</v>
      </c>
      <c r="BE4" s="4">
        <v>6</v>
      </c>
      <c r="BF4" s="4">
        <v>8</v>
      </c>
      <c r="BG4" s="4">
        <v>6</v>
      </c>
      <c r="BH4" s="4">
        <v>3</v>
      </c>
      <c r="BI4">
        <v>1</v>
      </c>
      <c r="BJ4">
        <v>2</v>
      </c>
      <c r="BL4" s="4">
        <v>6</v>
      </c>
      <c r="BM4" s="4">
        <v>9</v>
      </c>
      <c r="BN4" s="4">
        <v>9</v>
      </c>
      <c r="BO4" s="4">
        <v>5</v>
      </c>
      <c r="BP4">
        <v>3</v>
      </c>
      <c r="BQ4">
        <v>2</v>
      </c>
      <c r="BS4" s="4">
        <v>6</v>
      </c>
      <c r="BT4" s="4">
        <v>6</v>
      </c>
      <c r="BU4" s="4">
        <v>7</v>
      </c>
      <c r="BV4" s="4">
        <v>2</v>
      </c>
      <c r="BW4">
        <v>1</v>
      </c>
      <c r="BX4">
        <v>2</v>
      </c>
      <c r="BZ4" s="4">
        <v>5</v>
      </c>
      <c r="CA4" s="4">
        <v>8</v>
      </c>
      <c r="CB4" s="4">
        <v>8</v>
      </c>
      <c r="CC4" s="4">
        <v>3</v>
      </c>
      <c r="CD4">
        <v>1</v>
      </c>
      <c r="CE4">
        <v>2</v>
      </c>
    </row>
    <row r="5" spans="1:84" x14ac:dyDescent="0.25">
      <c r="A5" s="1">
        <v>2</v>
      </c>
      <c r="B5">
        <v>11302173392</v>
      </c>
      <c r="C5">
        <v>250478637</v>
      </c>
      <c r="D5" s="2">
        <v>43857.400659722225</v>
      </c>
      <c r="E5" s="2">
        <v>43857.406354166669</v>
      </c>
      <c r="F5" s="1" t="s">
        <v>26</v>
      </c>
      <c r="G5" s="1">
        <v>2</v>
      </c>
      <c r="H5" s="4">
        <v>9</v>
      </c>
      <c r="I5" s="4">
        <v>6</v>
      </c>
      <c r="J5" s="4">
        <v>8</v>
      </c>
      <c r="K5" s="4">
        <v>3</v>
      </c>
      <c r="L5">
        <v>6</v>
      </c>
      <c r="M5">
        <v>2</v>
      </c>
      <c r="O5" s="4">
        <v>5</v>
      </c>
      <c r="P5" s="4">
        <v>6</v>
      </c>
      <c r="Q5" s="4">
        <v>7</v>
      </c>
      <c r="R5" s="4">
        <v>6</v>
      </c>
      <c r="S5">
        <v>5</v>
      </c>
      <c r="T5">
        <v>2</v>
      </c>
      <c r="V5" s="4">
        <v>7</v>
      </c>
      <c r="W5" s="4">
        <v>4</v>
      </c>
      <c r="X5" s="4">
        <v>6</v>
      </c>
      <c r="Y5" s="4">
        <v>5</v>
      </c>
      <c r="Z5">
        <v>6</v>
      </c>
      <c r="AA5">
        <v>1</v>
      </c>
      <c r="AB5" t="s">
        <v>27</v>
      </c>
      <c r="AC5" s="4">
        <v>5</v>
      </c>
      <c r="AD5" s="4">
        <v>5</v>
      </c>
      <c r="AE5" s="4">
        <v>8</v>
      </c>
      <c r="AF5" s="4">
        <v>8</v>
      </c>
      <c r="AG5">
        <v>6</v>
      </c>
      <c r="AH5">
        <v>2</v>
      </c>
      <c r="AJ5" s="4">
        <v>5</v>
      </c>
      <c r="AK5" s="4">
        <v>2</v>
      </c>
      <c r="AL5" s="4">
        <v>5</v>
      </c>
      <c r="AM5" s="4">
        <v>5</v>
      </c>
      <c r="AN5">
        <v>5</v>
      </c>
      <c r="AO5">
        <v>2</v>
      </c>
      <c r="AQ5" s="4">
        <v>4</v>
      </c>
      <c r="AR5" s="4">
        <v>4</v>
      </c>
      <c r="AS5" s="4">
        <v>4</v>
      </c>
      <c r="AT5" s="4">
        <v>4</v>
      </c>
      <c r="AU5">
        <v>1</v>
      </c>
      <c r="AV5">
        <v>2</v>
      </c>
      <c r="AW5" t="s">
        <v>28</v>
      </c>
      <c r="AX5" s="4">
        <v>4</v>
      </c>
      <c r="AY5" s="4">
        <v>4</v>
      </c>
      <c r="AZ5" s="4">
        <v>4</v>
      </c>
      <c r="BA5" s="4">
        <v>4</v>
      </c>
      <c r="BB5">
        <v>4</v>
      </c>
      <c r="BC5">
        <v>2</v>
      </c>
      <c r="BE5" s="4">
        <v>4</v>
      </c>
      <c r="BF5" s="4">
        <v>4</v>
      </c>
      <c r="BG5" s="4">
        <v>7</v>
      </c>
      <c r="BH5" s="4">
        <v>5</v>
      </c>
      <c r="BI5">
        <v>5</v>
      </c>
      <c r="BJ5">
        <v>2</v>
      </c>
      <c r="BL5" s="4">
        <v>7</v>
      </c>
      <c r="BM5" s="4">
        <v>8</v>
      </c>
      <c r="BN5" s="4">
        <v>9</v>
      </c>
      <c r="BO5" s="4">
        <v>6</v>
      </c>
      <c r="BP5">
        <v>7</v>
      </c>
      <c r="BQ5">
        <v>2</v>
      </c>
      <c r="BS5" s="4">
        <v>6</v>
      </c>
      <c r="BT5" s="4">
        <v>3</v>
      </c>
      <c r="BU5" s="4">
        <v>6</v>
      </c>
      <c r="BV5" s="4">
        <v>6</v>
      </c>
      <c r="BW5">
        <v>5</v>
      </c>
      <c r="BX5">
        <v>2</v>
      </c>
      <c r="BZ5" s="4">
        <v>7</v>
      </c>
      <c r="CA5" s="4">
        <v>5</v>
      </c>
      <c r="CB5" s="4">
        <v>7</v>
      </c>
      <c r="CC5" s="4">
        <v>3</v>
      </c>
      <c r="CD5">
        <v>5</v>
      </c>
      <c r="CE5">
        <v>2</v>
      </c>
    </row>
    <row r="6" spans="1:84" x14ac:dyDescent="0.25">
      <c r="A6" s="1">
        <v>3</v>
      </c>
      <c r="B6">
        <v>11295385385</v>
      </c>
      <c r="C6">
        <v>250478637</v>
      </c>
      <c r="D6" s="2">
        <v>43853.61959490741</v>
      </c>
      <c r="E6" s="2">
        <v>43853.623761574076</v>
      </c>
      <c r="F6" s="1" t="s">
        <v>29</v>
      </c>
      <c r="G6" s="1">
        <v>5</v>
      </c>
      <c r="H6" s="4">
        <v>9</v>
      </c>
      <c r="I6" s="4">
        <v>4</v>
      </c>
      <c r="J6" s="4">
        <v>4</v>
      </c>
      <c r="K6" s="4">
        <v>1</v>
      </c>
      <c r="L6">
        <v>7</v>
      </c>
      <c r="M6">
        <v>1</v>
      </c>
      <c r="O6" s="4">
        <v>9</v>
      </c>
      <c r="P6" s="4">
        <v>4</v>
      </c>
      <c r="Q6" s="4">
        <v>5</v>
      </c>
      <c r="R6" s="4">
        <v>1</v>
      </c>
      <c r="S6">
        <v>5</v>
      </c>
      <c r="T6">
        <v>2</v>
      </c>
      <c r="V6" s="4">
        <v>9</v>
      </c>
      <c r="W6" s="4">
        <v>5</v>
      </c>
      <c r="X6" s="4">
        <v>9</v>
      </c>
      <c r="Y6" s="4">
        <v>1</v>
      </c>
      <c r="Z6">
        <v>7</v>
      </c>
      <c r="AA6">
        <v>2</v>
      </c>
      <c r="AC6" s="4">
        <v>9</v>
      </c>
      <c r="AD6" s="4">
        <v>9</v>
      </c>
      <c r="AE6" s="4">
        <v>6</v>
      </c>
      <c r="AF6" s="4">
        <v>6</v>
      </c>
      <c r="AG6">
        <v>7</v>
      </c>
      <c r="AH6">
        <v>2</v>
      </c>
      <c r="AJ6" s="4">
        <v>7</v>
      </c>
      <c r="AK6" s="4">
        <v>7</v>
      </c>
      <c r="AL6" s="4">
        <v>7</v>
      </c>
      <c r="AM6" s="4">
        <v>3</v>
      </c>
      <c r="AN6">
        <v>1</v>
      </c>
      <c r="AO6">
        <v>2</v>
      </c>
      <c r="AQ6" s="4">
        <v>9</v>
      </c>
      <c r="AR6" s="4">
        <v>6</v>
      </c>
      <c r="AS6" s="4">
        <v>9</v>
      </c>
      <c r="AT6" s="4">
        <v>6</v>
      </c>
      <c r="AU6">
        <v>8</v>
      </c>
      <c r="AV6">
        <v>2</v>
      </c>
      <c r="AX6" s="4">
        <v>7</v>
      </c>
      <c r="AY6" s="4">
        <v>7</v>
      </c>
      <c r="AZ6" s="4">
        <v>5</v>
      </c>
      <c r="BA6" s="4">
        <v>7</v>
      </c>
      <c r="BB6">
        <v>6</v>
      </c>
      <c r="BC6">
        <v>2</v>
      </c>
      <c r="BE6" s="4">
        <v>7</v>
      </c>
      <c r="BF6" s="4">
        <v>7</v>
      </c>
      <c r="BG6" s="4">
        <v>9</v>
      </c>
      <c r="BH6" s="4">
        <v>1</v>
      </c>
      <c r="BI6">
        <v>6</v>
      </c>
      <c r="BL6" s="4">
        <v>6</v>
      </c>
      <c r="BM6" s="4">
        <v>9</v>
      </c>
      <c r="BN6" s="4">
        <v>9</v>
      </c>
      <c r="BO6" s="4">
        <v>9</v>
      </c>
      <c r="BP6">
        <v>8</v>
      </c>
      <c r="BQ6">
        <v>2</v>
      </c>
      <c r="BS6" s="4">
        <v>7</v>
      </c>
      <c r="BT6" s="4">
        <v>7</v>
      </c>
      <c r="BU6" s="4">
        <v>7</v>
      </c>
      <c r="BV6" s="4">
        <v>4</v>
      </c>
      <c r="BW6">
        <v>7</v>
      </c>
      <c r="BX6">
        <v>2</v>
      </c>
      <c r="BZ6" s="4">
        <v>6</v>
      </c>
      <c r="CA6" s="4">
        <v>1</v>
      </c>
      <c r="CB6" s="4">
        <v>7</v>
      </c>
      <c r="CC6" s="4">
        <v>9</v>
      </c>
      <c r="CD6">
        <v>7</v>
      </c>
      <c r="CE6">
        <v>2</v>
      </c>
    </row>
    <row r="7" spans="1:84" x14ac:dyDescent="0.25">
      <c r="A7" s="1">
        <v>4</v>
      </c>
      <c r="B7">
        <v>11292613312</v>
      </c>
      <c r="C7">
        <v>250478637</v>
      </c>
      <c r="D7" s="2">
        <v>43852.601886574077</v>
      </c>
      <c r="E7" s="2">
        <v>43852.610694444447</v>
      </c>
      <c r="F7" s="1" t="s">
        <v>30</v>
      </c>
      <c r="G7" s="1">
        <v>6</v>
      </c>
      <c r="H7" s="4">
        <v>9</v>
      </c>
      <c r="I7" s="4">
        <v>4</v>
      </c>
      <c r="J7" s="4">
        <v>4</v>
      </c>
      <c r="K7" s="4">
        <v>1</v>
      </c>
      <c r="L7">
        <v>8</v>
      </c>
      <c r="M7">
        <v>1</v>
      </c>
      <c r="N7" t="s">
        <v>31</v>
      </c>
      <c r="O7" s="4">
        <v>8</v>
      </c>
      <c r="P7" s="4">
        <v>2</v>
      </c>
      <c r="Q7" s="4">
        <v>6</v>
      </c>
      <c r="R7" s="4">
        <v>1</v>
      </c>
      <c r="S7">
        <v>8</v>
      </c>
      <c r="T7">
        <v>1</v>
      </c>
      <c r="U7" t="s">
        <v>32</v>
      </c>
      <c r="V7" s="4">
        <v>9</v>
      </c>
      <c r="W7" s="4">
        <v>4</v>
      </c>
      <c r="X7" s="4">
        <v>7</v>
      </c>
      <c r="Y7" s="4">
        <v>4</v>
      </c>
      <c r="Z7">
        <v>6</v>
      </c>
      <c r="AA7">
        <v>2</v>
      </c>
      <c r="AB7" t="s">
        <v>33</v>
      </c>
      <c r="AC7" s="4">
        <v>9</v>
      </c>
      <c r="AD7" s="4">
        <v>8</v>
      </c>
      <c r="AE7" s="4">
        <v>9</v>
      </c>
      <c r="AF7" s="4">
        <v>9</v>
      </c>
      <c r="AG7">
        <v>9</v>
      </c>
      <c r="AH7">
        <v>1</v>
      </c>
      <c r="AI7" t="s">
        <v>34</v>
      </c>
      <c r="AJ7" s="4"/>
      <c r="AK7" s="4"/>
      <c r="AL7" s="4"/>
      <c r="AM7" s="4"/>
      <c r="AP7" t="s">
        <v>35</v>
      </c>
      <c r="AQ7" s="4">
        <v>9</v>
      </c>
      <c r="AR7" s="4">
        <v>4</v>
      </c>
      <c r="AS7" s="4">
        <v>3</v>
      </c>
      <c r="AT7" s="4">
        <v>3</v>
      </c>
      <c r="AU7">
        <v>1</v>
      </c>
      <c r="AV7">
        <v>2</v>
      </c>
      <c r="AW7" t="s">
        <v>36</v>
      </c>
      <c r="AX7" s="4">
        <v>7</v>
      </c>
      <c r="AY7" s="4">
        <v>9</v>
      </c>
      <c r="AZ7" s="4">
        <v>9</v>
      </c>
      <c r="BA7" s="4">
        <v>7</v>
      </c>
      <c r="BB7">
        <v>7</v>
      </c>
      <c r="BC7">
        <v>2</v>
      </c>
      <c r="BD7" t="s">
        <v>37</v>
      </c>
      <c r="BE7" s="4">
        <v>9</v>
      </c>
      <c r="BF7" s="4">
        <v>6</v>
      </c>
      <c r="BG7" s="4">
        <v>6</v>
      </c>
      <c r="BH7" s="4">
        <v>5</v>
      </c>
      <c r="BI7">
        <v>5</v>
      </c>
      <c r="BJ7">
        <v>2</v>
      </c>
      <c r="BL7" s="4">
        <v>8</v>
      </c>
      <c r="BM7" s="4">
        <v>9</v>
      </c>
      <c r="BN7" s="4">
        <v>9</v>
      </c>
      <c r="BO7" s="4">
        <v>9</v>
      </c>
      <c r="BP7">
        <v>8</v>
      </c>
      <c r="BQ7">
        <v>2</v>
      </c>
      <c r="BS7" s="4">
        <v>6</v>
      </c>
      <c r="BT7" s="4">
        <v>5</v>
      </c>
      <c r="BU7" s="4">
        <v>3</v>
      </c>
      <c r="BV7" s="4">
        <v>8</v>
      </c>
      <c r="BX7">
        <v>1</v>
      </c>
      <c r="BY7" t="s">
        <v>38</v>
      </c>
      <c r="BZ7" s="4">
        <v>9</v>
      </c>
      <c r="CA7" s="4">
        <v>8</v>
      </c>
      <c r="CB7" s="4">
        <v>5</v>
      </c>
      <c r="CC7" s="4">
        <v>7</v>
      </c>
      <c r="CD7">
        <v>5</v>
      </c>
      <c r="CE7">
        <v>2</v>
      </c>
    </row>
    <row r="8" spans="1:84" x14ac:dyDescent="0.25">
      <c r="A8" s="1">
        <v>5</v>
      </c>
      <c r="B8">
        <v>11292020520</v>
      </c>
      <c r="C8">
        <v>250478637</v>
      </c>
      <c r="D8" s="2">
        <v>43852.444363425922</v>
      </c>
      <c r="E8" s="2">
        <v>43852.448333333334</v>
      </c>
      <c r="F8" s="1" t="s">
        <v>39</v>
      </c>
      <c r="G8" s="1">
        <v>7</v>
      </c>
      <c r="H8" s="4">
        <v>9</v>
      </c>
      <c r="I8" s="4">
        <v>1</v>
      </c>
      <c r="J8" s="4">
        <v>9</v>
      </c>
      <c r="K8" s="4">
        <v>1</v>
      </c>
      <c r="L8">
        <v>6</v>
      </c>
      <c r="M8">
        <v>2</v>
      </c>
      <c r="O8" s="4">
        <v>7</v>
      </c>
      <c r="P8" s="4">
        <v>2</v>
      </c>
      <c r="Q8" s="4">
        <v>7</v>
      </c>
      <c r="R8" s="4">
        <v>1</v>
      </c>
      <c r="S8">
        <v>5</v>
      </c>
      <c r="T8">
        <v>2</v>
      </c>
      <c r="V8" s="4">
        <v>9</v>
      </c>
      <c r="W8" s="4">
        <v>5</v>
      </c>
      <c r="X8" s="4">
        <v>9</v>
      </c>
      <c r="Y8" s="4">
        <v>5</v>
      </c>
      <c r="Z8">
        <v>7</v>
      </c>
      <c r="AA8">
        <v>2</v>
      </c>
      <c r="AC8" s="4">
        <v>8</v>
      </c>
      <c r="AD8" s="4">
        <v>5</v>
      </c>
      <c r="AE8" s="4">
        <v>9</v>
      </c>
      <c r="AF8" s="4">
        <v>7</v>
      </c>
      <c r="AG8">
        <v>8</v>
      </c>
      <c r="AH8">
        <v>1</v>
      </c>
      <c r="AI8" t="s">
        <v>40</v>
      </c>
      <c r="AJ8" s="4"/>
      <c r="AK8" s="4"/>
      <c r="AL8" s="4"/>
      <c r="AM8" s="4"/>
      <c r="AQ8" s="4"/>
      <c r="AR8" s="4"/>
      <c r="AS8" s="4"/>
      <c r="AT8" s="4"/>
      <c r="AX8" s="4"/>
      <c r="AY8" s="4"/>
      <c r="AZ8" s="4"/>
      <c r="BA8" s="4"/>
      <c r="BE8" s="4"/>
      <c r="BF8" s="4"/>
      <c r="BG8" s="4"/>
      <c r="BH8" s="4"/>
      <c r="BL8" s="4"/>
      <c r="BM8" s="4"/>
      <c r="BN8" s="4"/>
      <c r="BO8" s="4"/>
      <c r="BS8" s="4"/>
      <c r="BT8" s="4"/>
      <c r="BU8" s="4"/>
      <c r="BV8" s="4"/>
      <c r="BZ8" s="4"/>
      <c r="CA8" s="4"/>
      <c r="CB8" s="4"/>
      <c r="CC8" s="4"/>
    </row>
    <row r="9" spans="1:84" x14ac:dyDescent="0.25">
      <c r="A9" s="1">
        <v>6</v>
      </c>
      <c r="B9">
        <v>11290093178</v>
      </c>
      <c r="C9">
        <v>250478637</v>
      </c>
      <c r="D9" s="2">
        <v>43851.736250000002</v>
      </c>
      <c r="E9" s="2">
        <v>43851.743101851855</v>
      </c>
      <c r="F9" s="1" t="s">
        <v>41</v>
      </c>
      <c r="G9" s="1">
        <v>8</v>
      </c>
      <c r="H9" s="4">
        <v>8</v>
      </c>
      <c r="I9" s="4">
        <v>1</v>
      </c>
      <c r="J9" s="4">
        <v>2</v>
      </c>
      <c r="K9" s="4">
        <v>1</v>
      </c>
      <c r="L9">
        <v>8</v>
      </c>
      <c r="N9" t="s">
        <v>42</v>
      </c>
      <c r="O9" s="4">
        <v>4</v>
      </c>
      <c r="P9" s="4">
        <v>3</v>
      </c>
      <c r="Q9" s="4">
        <v>7</v>
      </c>
      <c r="R9" s="4">
        <v>2</v>
      </c>
      <c r="S9">
        <v>5</v>
      </c>
      <c r="T9">
        <v>2</v>
      </c>
      <c r="V9" s="4">
        <v>9</v>
      </c>
      <c r="W9" s="4">
        <v>6</v>
      </c>
      <c r="X9" s="4">
        <v>7</v>
      </c>
      <c r="Y9" s="4">
        <v>4</v>
      </c>
      <c r="Z9">
        <v>5</v>
      </c>
      <c r="AA9">
        <v>1</v>
      </c>
      <c r="AB9" t="s">
        <v>43</v>
      </c>
      <c r="AC9" s="4">
        <v>6</v>
      </c>
      <c r="AD9" s="4">
        <v>9</v>
      </c>
      <c r="AE9" s="4">
        <v>7</v>
      </c>
      <c r="AF9" s="4">
        <v>7</v>
      </c>
      <c r="AG9">
        <v>6</v>
      </c>
      <c r="AH9">
        <v>1</v>
      </c>
      <c r="AI9" t="s">
        <v>44</v>
      </c>
      <c r="AJ9" s="4"/>
      <c r="AK9" s="4"/>
      <c r="AL9" s="4"/>
      <c r="AM9" s="4"/>
      <c r="AN9">
        <v>0</v>
      </c>
      <c r="AP9" t="s">
        <v>45</v>
      </c>
      <c r="AQ9" s="4">
        <v>8</v>
      </c>
      <c r="AR9" s="4">
        <v>5</v>
      </c>
      <c r="AS9" s="4">
        <v>8</v>
      </c>
      <c r="AT9" s="4">
        <v>3</v>
      </c>
      <c r="AV9">
        <v>2</v>
      </c>
      <c r="AX9" s="4">
        <v>4</v>
      </c>
      <c r="AY9" s="4">
        <v>6</v>
      </c>
      <c r="AZ9" s="4">
        <v>6</v>
      </c>
      <c r="BA9" s="4">
        <v>6</v>
      </c>
      <c r="BB9">
        <v>5</v>
      </c>
      <c r="BC9">
        <v>2</v>
      </c>
      <c r="BE9" s="4">
        <v>4</v>
      </c>
      <c r="BF9" s="4">
        <v>4</v>
      </c>
      <c r="BG9" s="4">
        <v>4</v>
      </c>
      <c r="BH9" s="4">
        <v>2</v>
      </c>
      <c r="BI9">
        <v>5</v>
      </c>
      <c r="BJ9">
        <v>2</v>
      </c>
      <c r="BL9" s="4">
        <v>7</v>
      </c>
      <c r="BM9" s="4">
        <v>8</v>
      </c>
      <c r="BN9" s="4">
        <v>8</v>
      </c>
      <c r="BO9" s="4">
        <v>3</v>
      </c>
      <c r="BP9">
        <v>6</v>
      </c>
      <c r="BQ9">
        <v>2</v>
      </c>
      <c r="BS9" s="4">
        <v>2</v>
      </c>
      <c r="BT9" s="4">
        <v>4</v>
      </c>
      <c r="BU9" s="4">
        <v>3</v>
      </c>
      <c r="BV9" s="4">
        <v>2</v>
      </c>
      <c r="BW9">
        <v>5</v>
      </c>
      <c r="BX9">
        <v>2</v>
      </c>
      <c r="BZ9" s="4">
        <v>3</v>
      </c>
      <c r="CA9" s="4">
        <v>5</v>
      </c>
      <c r="CB9" s="4">
        <v>3</v>
      </c>
      <c r="CC9" s="4">
        <v>5</v>
      </c>
      <c r="CD9">
        <v>4</v>
      </c>
      <c r="CE9">
        <v>2</v>
      </c>
    </row>
    <row r="10" spans="1:84" x14ac:dyDescent="0.25">
      <c r="A10" s="1">
        <v>7</v>
      </c>
      <c r="B10">
        <v>11289962699</v>
      </c>
      <c r="C10">
        <v>250478637</v>
      </c>
      <c r="D10" s="2">
        <v>43851.678148148145</v>
      </c>
      <c r="E10" s="2">
        <v>43851.691157407404</v>
      </c>
      <c r="F10" s="1" t="s">
        <v>46</v>
      </c>
      <c r="G10" s="1">
        <v>9</v>
      </c>
      <c r="H10" s="4">
        <v>7</v>
      </c>
      <c r="I10" s="4">
        <v>2</v>
      </c>
      <c r="J10" s="4">
        <v>7</v>
      </c>
      <c r="K10" s="4">
        <v>2</v>
      </c>
      <c r="L10">
        <v>2</v>
      </c>
      <c r="M10">
        <v>2</v>
      </c>
      <c r="O10" s="4">
        <v>7</v>
      </c>
      <c r="P10" s="4">
        <v>2</v>
      </c>
      <c r="Q10" s="4">
        <v>2</v>
      </c>
      <c r="R10" s="4">
        <v>2</v>
      </c>
      <c r="S10">
        <v>3</v>
      </c>
      <c r="T10">
        <v>2</v>
      </c>
      <c r="V10" s="4">
        <v>7</v>
      </c>
      <c r="W10" s="4">
        <v>1</v>
      </c>
      <c r="X10" s="4">
        <v>7</v>
      </c>
      <c r="Y10" s="4">
        <v>1</v>
      </c>
      <c r="Z10">
        <v>3</v>
      </c>
      <c r="AA10">
        <v>1</v>
      </c>
      <c r="AB10" t="s">
        <v>47</v>
      </c>
      <c r="AC10" s="4">
        <v>6</v>
      </c>
      <c r="AD10" s="4">
        <v>5</v>
      </c>
      <c r="AE10" s="4">
        <v>6</v>
      </c>
      <c r="AF10" s="4">
        <v>6</v>
      </c>
      <c r="AG10">
        <v>3</v>
      </c>
      <c r="AH10">
        <v>2</v>
      </c>
      <c r="AJ10" s="4">
        <v>4</v>
      </c>
      <c r="AK10" s="4">
        <v>4</v>
      </c>
      <c r="AL10" s="4">
        <v>4</v>
      </c>
      <c r="AM10" s="4">
        <v>4</v>
      </c>
      <c r="AN10">
        <v>0</v>
      </c>
      <c r="AO10">
        <v>2</v>
      </c>
      <c r="AQ10" s="4">
        <v>8</v>
      </c>
      <c r="AR10" s="4">
        <v>4</v>
      </c>
      <c r="AS10" s="4">
        <v>6</v>
      </c>
      <c r="AT10" s="4">
        <v>4</v>
      </c>
      <c r="AU10">
        <v>3</v>
      </c>
      <c r="AV10">
        <v>2</v>
      </c>
      <c r="AX10" s="4">
        <v>4</v>
      </c>
      <c r="AY10" s="4">
        <v>4</v>
      </c>
      <c r="AZ10" s="4">
        <v>4</v>
      </c>
      <c r="BA10" s="4">
        <v>4</v>
      </c>
      <c r="BB10">
        <v>0</v>
      </c>
      <c r="BC10">
        <v>2</v>
      </c>
      <c r="BE10" s="4">
        <v>6</v>
      </c>
      <c r="BF10" s="4">
        <v>5</v>
      </c>
      <c r="BG10" s="4">
        <v>4</v>
      </c>
      <c r="BH10" s="4">
        <v>4</v>
      </c>
      <c r="BI10">
        <v>2</v>
      </c>
      <c r="BJ10">
        <v>2</v>
      </c>
      <c r="BL10" s="4">
        <v>4</v>
      </c>
      <c r="BM10" s="4">
        <v>4</v>
      </c>
      <c r="BN10" s="4">
        <v>3</v>
      </c>
      <c r="BO10" s="4">
        <v>3</v>
      </c>
      <c r="BP10">
        <v>1</v>
      </c>
      <c r="BQ10">
        <v>2</v>
      </c>
      <c r="BS10" s="4">
        <v>4</v>
      </c>
      <c r="BT10" s="4">
        <v>4</v>
      </c>
      <c r="BU10" s="4">
        <v>4</v>
      </c>
      <c r="BV10" s="4">
        <v>4</v>
      </c>
      <c r="BW10">
        <v>1</v>
      </c>
      <c r="BX10">
        <v>2</v>
      </c>
      <c r="BZ10" s="4">
        <v>4</v>
      </c>
      <c r="CA10" s="4">
        <v>4</v>
      </c>
      <c r="CB10" s="4">
        <v>4</v>
      </c>
      <c r="CC10" s="4">
        <v>4</v>
      </c>
      <c r="CD10">
        <v>1</v>
      </c>
      <c r="CE10">
        <v>2</v>
      </c>
    </row>
    <row r="11" spans="1:84" x14ac:dyDescent="0.25">
      <c r="A11" s="1">
        <v>8</v>
      </c>
      <c r="B11">
        <v>11289658391</v>
      </c>
      <c r="C11">
        <v>250478637</v>
      </c>
      <c r="D11" s="2">
        <v>43851.570185185185</v>
      </c>
      <c r="E11" s="2">
        <v>43851.588379629633</v>
      </c>
      <c r="F11" s="1" t="s">
        <v>48</v>
      </c>
      <c r="G11" s="1">
        <v>10</v>
      </c>
      <c r="H11" s="4">
        <v>9</v>
      </c>
      <c r="I11" s="4">
        <v>2</v>
      </c>
      <c r="J11" s="4">
        <v>6</v>
      </c>
      <c r="K11" s="4">
        <v>1</v>
      </c>
      <c r="L11">
        <v>6</v>
      </c>
      <c r="M11">
        <v>1</v>
      </c>
      <c r="N11" t="s">
        <v>49</v>
      </c>
      <c r="O11" s="4">
        <v>7</v>
      </c>
      <c r="P11" s="4">
        <v>3</v>
      </c>
      <c r="Q11" s="4">
        <v>7</v>
      </c>
      <c r="R11" s="4">
        <v>2</v>
      </c>
      <c r="S11">
        <v>6</v>
      </c>
      <c r="T11">
        <v>1</v>
      </c>
      <c r="U11" t="s">
        <v>50</v>
      </c>
      <c r="V11" s="4">
        <v>9</v>
      </c>
      <c r="W11" s="4">
        <v>3</v>
      </c>
      <c r="X11" s="4">
        <v>9</v>
      </c>
      <c r="Y11" s="4">
        <v>3</v>
      </c>
      <c r="Z11">
        <v>9</v>
      </c>
      <c r="AA11">
        <v>1</v>
      </c>
      <c r="AB11" t="s">
        <v>51</v>
      </c>
      <c r="AC11" s="4">
        <v>9</v>
      </c>
      <c r="AD11" s="4">
        <v>6</v>
      </c>
      <c r="AE11" s="4">
        <v>9</v>
      </c>
      <c r="AF11" s="4">
        <v>4</v>
      </c>
      <c r="AG11">
        <v>8</v>
      </c>
      <c r="AH11">
        <v>1</v>
      </c>
      <c r="AI11" t="s">
        <v>52</v>
      </c>
      <c r="AJ11" s="4">
        <v>8</v>
      </c>
      <c r="AK11" s="4">
        <v>7</v>
      </c>
      <c r="AL11" s="4">
        <v>9</v>
      </c>
      <c r="AM11" s="4">
        <v>4</v>
      </c>
      <c r="AN11">
        <v>7</v>
      </c>
      <c r="AO11">
        <v>1</v>
      </c>
      <c r="AP11" t="s">
        <v>53</v>
      </c>
      <c r="AQ11" s="4">
        <v>8</v>
      </c>
      <c r="AR11" s="4">
        <v>7</v>
      </c>
      <c r="AS11" s="4">
        <v>9</v>
      </c>
      <c r="AT11" s="4">
        <v>5</v>
      </c>
      <c r="AU11">
        <v>7</v>
      </c>
      <c r="AV11">
        <v>1</v>
      </c>
      <c r="AW11" t="s">
        <v>54</v>
      </c>
      <c r="AX11" s="4">
        <v>8</v>
      </c>
      <c r="AY11" s="4">
        <v>9</v>
      </c>
      <c r="AZ11" s="4">
        <v>9</v>
      </c>
      <c r="BA11" s="4">
        <v>4</v>
      </c>
      <c r="BB11">
        <v>8</v>
      </c>
      <c r="BC11">
        <v>1</v>
      </c>
      <c r="BD11" t="s">
        <v>55</v>
      </c>
      <c r="BE11" s="4">
        <v>8</v>
      </c>
      <c r="BF11" s="4">
        <v>8</v>
      </c>
      <c r="BG11" s="4">
        <v>9</v>
      </c>
      <c r="BH11" s="4">
        <v>5</v>
      </c>
      <c r="BI11">
        <v>7</v>
      </c>
      <c r="BJ11">
        <v>1</v>
      </c>
      <c r="BK11" t="s">
        <v>56</v>
      </c>
      <c r="BL11" s="4">
        <v>9</v>
      </c>
      <c r="BM11" s="4">
        <v>9</v>
      </c>
      <c r="BN11" s="4">
        <v>9</v>
      </c>
      <c r="BO11" s="4">
        <v>6</v>
      </c>
      <c r="BP11">
        <v>8</v>
      </c>
      <c r="BQ11">
        <v>1</v>
      </c>
      <c r="BR11" t="s">
        <v>57</v>
      </c>
      <c r="BS11" s="4">
        <v>9</v>
      </c>
      <c r="BT11" s="4">
        <v>9</v>
      </c>
      <c r="BU11" s="4">
        <v>9</v>
      </c>
      <c r="BV11" s="4">
        <v>7</v>
      </c>
      <c r="BW11">
        <v>8</v>
      </c>
      <c r="BX11">
        <v>1</v>
      </c>
      <c r="BY11" t="s">
        <v>58</v>
      </c>
      <c r="BZ11" s="4">
        <v>9</v>
      </c>
      <c r="CA11" s="4">
        <v>9</v>
      </c>
      <c r="CB11" s="4">
        <v>9</v>
      </c>
      <c r="CC11" s="4">
        <v>8</v>
      </c>
      <c r="CD11">
        <v>8</v>
      </c>
      <c r="CE11">
        <v>1</v>
      </c>
      <c r="CF11" t="s">
        <v>59</v>
      </c>
    </row>
    <row r="12" spans="1:84" x14ac:dyDescent="0.25">
      <c r="A12" s="1">
        <v>9</v>
      </c>
      <c r="B12">
        <v>11288849676</v>
      </c>
      <c r="C12">
        <v>250478637</v>
      </c>
      <c r="D12" s="2">
        <v>43851.370891203704</v>
      </c>
      <c r="E12" s="2">
        <v>43851.374050925922</v>
      </c>
      <c r="F12" s="1" t="s">
        <v>60</v>
      </c>
      <c r="G12" s="1">
        <v>11</v>
      </c>
      <c r="H12" s="4">
        <v>7</v>
      </c>
      <c r="I12" s="4">
        <v>6</v>
      </c>
      <c r="J12" s="4">
        <v>6</v>
      </c>
      <c r="K12" s="4">
        <v>7</v>
      </c>
      <c r="L12">
        <v>5</v>
      </c>
      <c r="M12">
        <v>2</v>
      </c>
      <c r="O12" s="4">
        <v>7</v>
      </c>
      <c r="P12" s="4">
        <v>7</v>
      </c>
      <c r="Q12" s="4">
        <v>7</v>
      </c>
      <c r="R12" s="4">
        <v>7</v>
      </c>
      <c r="S12">
        <v>3</v>
      </c>
      <c r="T12">
        <v>2</v>
      </c>
      <c r="V12" s="4">
        <v>7</v>
      </c>
      <c r="W12" s="4">
        <v>7</v>
      </c>
      <c r="X12" s="4">
        <v>6</v>
      </c>
      <c r="Y12" s="4">
        <v>6</v>
      </c>
      <c r="Z12">
        <v>3</v>
      </c>
      <c r="AA12">
        <v>2</v>
      </c>
      <c r="AC12" s="4">
        <v>5</v>
      </c>
      <c r="AD12" s="4">
        <v>6</v>
      </c>
      <c r="AE12" s="4">
        <v>6</v>
      </c>
      <c r="AF12" s="4">
        <v>5</v>
      </c>
      <c r="AG12">
        <v>3</v>
      </c>
      <c r="AH12">
        <v>2</v>
      </c>
      <c r="AJ12" s="4">
        <v>5</v>
      </c>
      <c r="AK12" s="4">
        <v>4</v>
      </c>
      <c r="AL12" s="4">
        <v>4</v>
      </c>
      <c r="AM12" s="4">
        <v>6</v>
      </c>
      <c r="AN12">
        <v>3</v>
      </c>
      <c r="AO12">
        <v>2</v>
      </c>
      <c r="AQ12" s="4">
        <v>5</v>
      </c>
      <c r="AR12" s="4">
        <v>4</v>
      </c>
      <c r="AS12" s="4">
        <v>6</v>
      </c>
      <c r="AT12" s="4">
        <v>6</v>
      </c>
      <c r="AU12">
        <v>3</v>
      </c>
      <c r="AV12">
        <v>2</v>
      </c>
      <c r="AX12" s="4">
        <v>4</v>
      </c>
      <c r="AY12" s="4">
        <v>5</v>
      </c>
      <c r="AZ12" s="4">
        <v>4</v>
      </c>
      <c r="BA12" s="4">
        <v>5</v>
      </c>
      <c r="BB12">
        <v>3</v>
      </c>
      <c r="BC12">
        <v>2</v>
      </c>
      <c r="BE12" s="4">
        <v>4</v>
      </c>
      <c r="BF12" s="4">
        <v>6</v>
      </c>
      <c r="BG12" s="4">
        <v>7</v>
      </c>
      <c r="BH12" s="4">
        <v>4</v>
      </c>
      <c r="BI12">
        <v>3</v>
      </c>
      <c r="BJ12">
        <v>2</v>
      </c>
      <c r="BL12" s="4">
        <v>4</v>
      </c>
      <c r="BM12" s="4">
        <v>5</v>
      </c>
      <c r="BN12" s="4">
        <v>6</v>
      </c>
      <c r="BO12" s="4">
        <v>7</v>
      </c>
      <c r="BP12">
        <v>2</v>
      </c>
      <c r="BQ12">
        <v>2</v>
      </c>
      <c r="BS12" s="4">
        <v>4</v>
      </c>
      <c r="BT12" s="4">
        <v>7</v>
      </c>
      <c r="BU12" s="4">
        <v>3</v>
      </c>
      <c r="BV12" s="4">
        <v>6</v>
      </c>
      <c r="BX12">
        <v>2</v>
      </c>
      <c r="BZ12" s="4">
        <v>4</v>
      </c>
      <c r="CA12" s="4">
        <v>3</v>
      </c>
      <c r="CB12" s="4">
        <v>4</v>
      </c>
      <c r="CC12" s="4">
        <v>4</v>
      </c>
      <c r="CD12">
        <v>2</v>
      </c>
      <c r="CE12">
        <v>2</v>
      </c>
    </row>
    <row r="13" spans="1:84" x14ac:dyDescent="0.25">
      <c r="A13" s="1">
        <v>10</v>
      </c>
      <c r="B13">
        <v>11287385997</v>
      </c>
      <c r="C13">
        <v>250478637</v>
      </c>
      <c r="D13" s="2">
        <v>43850.776678240742</v>
      </c>
      <c r="E13" s="2">
        <v>43850.786886574075</v>
      </c>
      <c r="F13" s="1" t="s">
        <v>61</v>
      </c>
      <c r="G13" s="1">
        <v>12</v>
      </c>
      <c r="H13" s="4">
        <v>9</v>
      </c>
      <c r="I13" s="4">
        <v>1</v>
      </c>
      <c r="J13" s="4">
        <v>9</v>
      </c>
      <c r="K13" s="4">
        <v>1</v>
      </c>
      <c r="L13">
        <v>5</v>
      </c>
      <c r="M13">
        <v>2</v>
      </c>
      <c r="O13" s="4">
        <v>5</v>
      </c>
      <c r="P13" s="4">
        <v>5</v>
      </c>
      <c r="Q13" s="4">
        <v>9</v>
      </c>
      <c r="R13" s="4">
        <v>3</v>
      </c>
      <c r="S13">
        <v>2</v>
      </c>
      <c r="T13">
        <v>1</v>
      </c>
      <c r="U13" t="s">
        <v>62</v>
      </c>
      <c r="V13" s="4">
        <v>9</v>
      </c>
      <c r="W13" s="4">
        <v>1</v>
      </c>
      <c r="X13" s="4">
        <v>6</v>
      </c>
      <c r="Y13" s="4">
        <v>1</v>
      </c>
      <c r="Z13">
        <v>5</v>
      </c>
      <c r="AA13">
        <v>1</v>
      </c>
      <c r="AB13" t="s">
        <v>63</v>
      </c>
      <c r="AC13" s="4">
        <v>4</v>
      </c>
      <c r="AD13" s="4">
        <v>7</v>
      </c>
      <c r="AE13" s="4">
        <v>4</v>
      </c>
      <c r="AF13" s="4">
        <v>4</v>
      </c>
      <c r="AG13">
        <v>4</v>
      </c>
      <c r="AH13">
        <v>1</v>
      </c>
      <c r="AI13" t="s">
        <v>64</v>
      </c>
      <c r="AJ13" s="4">
        <v>8</v>
      </c>
      <c r="AK13" s="4">
        <v>4</v>
      </c>
      <c r="AL13" s="4">
        <v>7</v>
      </c>
      <c r="AM13" s="4">
        <v>5</v>
      </c>
      <c r="AN13">
        <v>3</v>
      </c>
      <c r="AO13">
        <v>2</v>
      </c>
      <c r="AQ13" s="4"/>
      <c r="AR13" s="4"/>
      <c r="AS13" s="4"/>
      <c r="AT13" s="4"/>
      <c r="AX13" s="4"/>
      <c r="AY13" s="4"/>
      <c r="AZ13" s="4"/>
      <c r="BA13" s="4"/>
      <c r="BE13" s="4"/>
      <c r="BF13" s="4"/>
      <c r="BG13" s="4"/>
      <c r="BH13" s="4"/>
      <c r="BL13" s="4"/>
      <c r="BM13" s="4"/>
      <c r="BN13" s="4"/>
      <c r="BO13" s="4"/>
      <c r="BS13" s="4"/>
      <c r="BT13" s="4"/>
      <c r="BU13" s="4"/>
      <c r="BV13" s="4"/>
      <c r="BZ13" s="4"/>
      <c r="CA13" s="4"/>
      <c r="CB13" s="4"/>
      <c r="CC13" s="4"/>
    </row>
    <row r="14" spans="1:84" x14ac:dyDescent="0.25">
      <c r="A14" s="1">
        <v>11</v>
      </c>
      <c r="B14">
        <v>11287318991</v>
      </c>
      <c r="C14">
        <v>250478637</v>
      </c>
      <c r="D14" s="2">
        <v>43850.739039351851</v>
      </c>
      <c r="E14" s="2">
        <v>43850.741678240738</v>
      </c>
      <c r="F14" s="1" t="s">
        <v>65</v>
      </c>
      <c r="G14" s="1">
        <v>13</v>
      </c>
      <c r="H14" s="4">
        <v>7</v>
      </c>
      <c r="I14" s="4">
        <v>5</v>
      </c>
      <c r="J14" s="4">
        <v>5</v>
      </c>
      <c r="K14" s="4">
        <v>7</v>
      </c>
      <c r="L14">
        <v>4</v>
      </c>
      <c r="M14">
        <v>2</v>
      </c>
      <c r="O14" s="4">
        <v>5</v>
      </c>
      <c r="P14" s="4">
        <v>5</v>
      </c>
      <c r="Q14" s="4">
        <v>5</v>
      </c>
      <c r="R14" s="4">
        <v>5</v>
      </c>
      <c r="S14">
        <v>4</v>
      </c>
      <c r="T14">
        <v>2</v>
      </c>
      <c r="V14" s="4">
        <v>9</v>
      </c>
      <c r="W14" s="4">
        <v>6</v>
      </c>
      <c r="X14" s="4">
        <v>9</v>
      </c>
      <c r="Y14" s="4">
        <v>7</v>
      </c>
      <c r="Z14">
        <v>7</v>
      </c>
      <c r="AA14">
        <v>2</v>
      </c>
      <c r="AC14" s="4">
        <v>4</v>
      </c>
      <c r="AD14" s="4">
        <v>2</v>
      </c>
      <c r="AE14" s="4">
        <v>4</v>
      </c>
      <c r="AF14" s="4">
        <v>2</v>
      </c>
      <c r="AG14">
        <v>8</v>
      </c>
      <c r="AH14">
        <v>2</v>
      </c>
      <c r="AJ14" s="4">
        <v>4</v>
      </c>
      <c r="AK14" s="4">
        <v>2</v>
      </c>
      <c r="AL14" s="4">
        <v>1</v>
      </c>
      <c r="AM14" s="4">
        <v>1</v>
      </c>
      <c r="AN14">
        <v>3</v>
      </c>
      <c r="AO14">
        <v>2</v>
      </c>
      <c r="AQ14" s="4">
        <v>9</v>
      </c>
      <c r="AR14" s="4">
        <v>9</v>
      </c>
      <c r="AS14" s="4">
        <v>9</v>
      </c>
      <c r="AT14" s="4">
        <v>9</v>
      </c>
      <c r="AU14">
        <v>8</v>
      </c>
      <c r="AV14">
        <v>2</v>
      </c>
      <c r="AX14" s="4">
        <v>2</v>
      </c>
      <c r="AY14" s="4">
        <v>2</v>
      </c>
      <c r="AZ14" s="4">
        <v>1</v>
      </c>
      <c r="BA14" s="4">
        <v>2</v>
      </c>
      <c r="BB14">
        <v>6</v>
      </c>
      <c r="BC14">
        <v>2</v>
      </c>
      <c r="BE14" s="4">
        <v>7</v>
      </c>
      <c r="BF14" s="4">
        <v>5</v>
      </c>
      <c r="BG14" s="4">
        <v>7</v>
      </c>
      <c r="BH14" s="4">
        <v>5</v>
      </c>
      <c r="BI14">
        <v>7</v>
      </c>
      <c r="BJ14">
        <v>2</v>
      </c>
      <c r="BL14" s="4">
        <v>8</v>
      </c>
      <c r="BM14" s="4">
        <v>8</v>
      </c>
      <c r="BN14" s="4">
        <v>9</v>
      </c>
      <c r="BO14" s="4">
        <v>5</v>
      </c>
      <c r="BP14">
        <v>7</v>
      </c>
      <c r="BQ14">
        <v>2</v>
      </c>
      <c r="BS14" s="4">
        <v>6</v>
      </c>
      <c r="BT14" s="4">
        <v>5</v>
      </c>
      <c r="BU14" s="4">
        <v>6</v>
      </c>
      <c r="BV14" s="4">
        <v>4</v>
      </c>
      <c r="BW14">
        <v>6</v>
      </c>
      <c r="BX14">
        <v>2</v>
      </c>
      <c r="BZ14" s="4">
        <v>5</v>
      </c>
      <c r="CA14" s="4">
        <v>6</v>
      </c>
      <c r="CB14" s="4">
        <v>7</v>
      </c>
      <c r="CC14" s="4">
        <v>4</v>
      </c>
      <c r="CD14">
        <v>6</v>
      </c>
      <c r="CE14">
        <v>2</v>
      </c>
    </row>
    <row r="15" spans="1:84" x14ac:dyDescent="0.25">
      <c r="A15" s="1">
        <v>12</v>
      </c>
      <c r="B15">
        <v>11286840912</v>
      </c>
      <c r="C15">
        <v>250478637</v>
      </c>
      <c r="D15" s="2">
        <v>43850.5391087963</v>
      </c>
      <c r="E15" s="2">
        <v>43850.539722222224</v>
      </c>
      <c r="F15" s="1" t="s">
        <v>66</v>
      </c>
      <c r="G15" s="1">
        <v>14</v>
      </c>
      <c r="H15" s="4"/>
      <c r="I15" s="4"/>
      <c r="J15" s="4"/>
      <c r="K15" s="4"/>
      <c r="N15" t="s">
        <v>67</v>
      </c>
      <c r="O15" s="4"/>
      <c r="P15" s="4"/>
      <c r="Q15" s="4"/>
      <c r="R15" s="4"/>
      <c r="V15" s="4"/>
      <c r="W15" s="4"/>
      <c r="X15" s="4"/>
      <c r="Y15" s="4"/>
      <c r="AC15" s="4"/>
      <c r="AD15" s="4"/>
      <c r="AE15" s="4"/>
      <c r="AF15" s="4"/>
      <c r="AJ15" s="4"/>
      <c r="AK15" s="4"/>
      <c r="AL15" s="4"/>
      <c r="AM15" s="4"/>
      <c r="AQ15" s="4"/>
      <c r="AR15" s="4"/>
      <c r="AS15" s="4"/>
      <c r="AT15" s="4"/>
      <c r="AX15" s="4"/>
      <c r="AY15" s="4"/>
      <c r="AZ15" s="4"/>
      <c r="BA15" s="4"/>
      <c r="BE15" s="4"/>
      <c r="BF15" s="4"/>
      <c r="BG15" s="4"/>
      <c r="BH15" s="4"/>
      <c r="BL15" s="4"/>
      <c r="BM15" s="4"/>
      <c r="BN15" s="4"/>
      <c r="BO15" s="4"/>
      <c r="BS15" s="4"/>
      <c r="BT15" s="4"/>
      <c r="BU15" s="4"/>
      <c r="BV15" s="4"/>
      <c r="BZ15" s="4"/>
      <c r="CA15" s="4"/>
      <c r="CB15" s="4"/>
      <c r="CC15" s="4"/>
    </row>
    <row r="16" spans="1:84" x14ac:dyDescent="0.25">
      <c r="A16" s="1">
        <v>13</v>
      </c>
      <c r="B16">
        <v>11286336430</v>
      </c>
      <c r="C16">
        <v>250478637</v>
      </c>
      <c r="D16" s="2">
        <v>43850.36923611111</v>
      </c>
      <c r="E16" s="2">
        <v>43850.372384259259</v>
      </c>
      <c r="F16" s="1" t="s">
        <v>68</v>
      </c>
      <c r="G16" s="1">
        <v>16</v>
      </c>
      <c r="H16" s="4">
        <v>9</v>
      </c>
      <c r="I16" s="4">
        <v>8</v>
      </c>
      <c r="J16" s="4">
        <v>7</v>
      </c>
      <c r="K16" s="4">
        <v>6</v>
      </c>
      <c r="L16">
        <v>5</v>
      </c>
      <c r="M16">
        <v>1</v>
      </c>
      <c r="O16" s="4">
        <v>9</v>
      </c>
      <c r="P16" s="4">
        <v>8</v>
      </c>
      <c r="Q16" s="4">
        <v>7</v>
      </c>
      <c r="R16" s="4">
        <v>6</v>
      </c>
      <c r="S16">
        <v>5</v>
      </c>
      <c r="T16">
        <v>1</v>
      </c>
      <c r="V16" s="4">
        <v>9</v>
      </c>
      <c r="W16" s="4">
        <v>8</v>
      </c>
      <c r="X16" s="4">
        <v>8</v>
      </c>
      <c r="Y16" s="4">
        <v>6</v>
      </c>
      <c r="Z16">
        <v>6</v>
      </c>
      <c r="AA16">
        <v>1</v>
      </c>
      <c r="AC16" s="4">
        <v>9</v>
      </c>
      <c r="AD16" s="4">
        <v>8</v>
      </c>
      <c r="AE16" s="4">
        <v>7</v>
      </c>
      <c r="AF16" s="4">
        <v>5</v>
      </c>
      <c r="AG16">
        <v>4</v>
      </c>
      <c r="AH16">
        <v>1</v>
      </c>
      <c r="AJ16" s="4">
        <v>9</v>
      </c>
      <c r="AK16" s="4">
        <v>8</v>
      </c>
      <c r="AL16" s="4">
        <v>7</v>
      </c>
      <c r="AM16" s="4">
        <v>5</v>
      </c>
      <c r="AN16">
        <v>3</v>
      </c>
      <c r="AO16">
        <v>1</v>
      </c>
      <c r="AQ16" s="4">
        <v>9</v>
      </c>
      <c r="AR16" s="4">
        <v>8</v>
      </c>
      <c r="AS16" s="4">
        <v>9</v>
      </c>
      <c r="AT16" s="4">
        <v>6</v>
      </c>
      <c r="AU16">
        <v>5</v>
      </c>
      <c r="AV16">
        <v>1</v>
      </c>
      <c r="AX16" s="4">
        <v>9</v>
      </c>
      <c r="AY16" s="4">
        <v>8</v>
      </c>
      <c r="AZ16" s="4">
        <v>7</v>
      </c>
      <c r="BA16" s="4">
        <v>6</v>
      </c>
      <c r="BB16">
        <v>3</v>
      </c>
      <c r="BC16">
        <v>1</v>
      </c>
      <c r="BE16" s="4">
        <v>9</v>
      </c>
      <c r="BF16" s="4">
        <v>8</v>
      </c>
      <c r="BG16" s="4">
        <v>9</v>
      </c>
      <c r="BH16" s="4">
        <v>7</v>
      </c>
      <c r="BI16">
        <v>4</v>
      </c>
      <c r="BJ16">
        <v>1</v>
      </c>
      <c r="BL16" s="4">
        <v>9</v>
      </c>
      <c r="BM16" s="4">
        <v>9</v>
      </c>
      <c r="BN16" s="4">
        <v>9</v>
      </c>
      <c r="BO16" s="4">
        <v>9</v>
      </c>
      <c r="BP16">
        <v>7</v>
      </c>
      <c r="BQ16">
        <v>1</v>
      </c>
      <c r="BS16" s="4">
        <v>9</v>
      </c>
      <c r="BT16" s="4">
        <v>8</v>
      </c>
      <c r="BU16" s="4">
        <v>7</v>
      </c>
      <c r="BV16" s="4">
        <v>6</v>
      </c>
      <c r="BW16">
        <v>4</v>
      </c>
      <c r="BX16">
        <v>1</v>
      </c>
      <c r="BZ16" s="4">
        <v>8</v>
      </c>
      <c r="CA16" s="4">
        <v>9</v>
      </c>
      <c r="CB16" s="4">
        <v>7</v>
      </c>
      <c r="CC16" s="4">
        <v>6</v>
      </c>
      <c r="CD16">
        <v>3</v>
      </c>
      <c r="CE16">
        <v>1</v>
      </c>
    </row>
    <row r="17" spans="1:84" x14ac:dyDescent="0.25">
      <c r="A17" s="1">
        <v>14</v>
      </c>
      <c r="B17">
        <v>11285942794</v>
      </c>
      <c r="C17">
        <v>250478637</v>
      </c>
      <c r="D17" s="2">
        <v>43850.247708333336</v>
      </c>
      <c r="E17" s="2">
        <v>43850.253275462965</v>
      </c>
      <c r="F17" s="1" t="s">
        <v>69</v>
      </c>
      <c r="G17" s="1">
        <v>17</v>
      </c>
      <c r="H17" s="4">
        <v>8</v>
      </c>
      <c r="I17" s="4">
        <v>1</v>
      </c>
      <c r="J17" s="4">
        <v>1</v>
      </c>
      <c r="K17" s="4">
        <v>1</v>
      </c>
      <c r="L17">
        <v>6</v>
      </c>
      <c r="M17">
        <v>2</v>
      </c>
      <c r="O17" s="4">
        <v>5</v>
      </c>
      <c r="P17" s="4">
        <v>6</v>
      </c>
      <c r="Q17" s="4">
        <v>8</v>
      </c>
      <c r="R17" s="4">
        <v>1</v>
      </c>
      <c r="S17">
        <v>6</v>
      </c>
      <c r="T17">
        <v>1</v>
      </c>
      <c r="V17" s="4">
        <v>9</v>
      </c>
      <c r="W17" s="4">
        <v>2</v>
      </c>
      <c r="X17" s="4">
        <v>9</v>
      </c>
      <c r="Y17" s="4">
        <v>6</v>
      </c>
      <c r="Z17">
        <v>6</v>
      </c>
      <c r="AA17">
        <v>2</v>
      </c>
      <c r="AC17" s="4">
        <v>8</v>
      </c>
      <c r="AD17" s="4">
        <v>2</v>
      </c>
      <c r="AE17" s="4">
        <v>8</v>
      </c>
      <c r="AF17" s="4">
        <v>2</v>
      </c>
      <c r="AG17">
        <v>5</v>
      </c>
      <c r="AH17">
        <v>2</v>
      </c>
      <c r="AJ17" s="4">
        <v>6</v>
      </c>
      <c r="AK17" s="4">
        <v>5</v>
      </c>
      <c r="AL17" s="4">
        <v>4</v>
      </c>
      <c r="AM17" s="4">
        <v>1</v>
      </c>
      <c r="AN17">
        <v>3</v>
      </c>
      <c r="AO17">
        <v>1</v>
      </c>
      <c r="AQ17" s="4">
        <v>7</v>
      </c>
      <c r="AR17" s="4">
        <v>3</v>
      </c>
      <c r="AS17" s="4">
        <v>6</v>
      </c>
      <c r="AT17" s="4">
        <v>7</v>
      </c>
      <c r="AU17">
        <v>3</v>
      </c>
      <c r="AV17">
        <v>2</v>
      </c>
      <c r="AX17" s="4">
        <v>4</v>
      </c>
      <c r="AY17" s="4">
        <v>8</v>
      </c>
      <c r="AZ17" s="4">
        <v>8</v>
      </c>
      <c r="BA17" s="4">
        <v>4</v>
      </c>
      <c r="BB17">
        <v>5</v>
      </c>
      <c r="BC17">
        <v>1</v>
      </c>
      <c r="BE17" s="4">
        <v>8</v>
      </c>
      <c r="BF17" s="4">
        <v>3</v>
      </c>
      <c r="BG17" s="4">
        <v>8</v>
      </c>
      <c r="BH17" s="4">
        <v>3</v>
      </c>
      <c r="BI17">
        <v>6</v>
      </c>
      <c r="BJ17">
        <v>1</v>
      </c>
      <c r="BL17" s="4">
        <v>3</v>
      </c>
      <c r="BM17" s="4">
        <v>9</v>
      </c>
      <c r="BN17" s="4">
        <v>8</v>
      </c>
      <c r="BO17" s="4">
        <v>4</v>
      </c>
      <c r="BP17">
        <v>6</v>
      </c>
      <c r="BQ17">
        <v>2</v>
      </c>
      <c r="BS17" s="4">
        <v>8</v>
      </c>
      <c r="BT17" s="4">
        <v>4</v>
      </c>
      <c r="BU17" s="4">
        <v>8</v>
      </c>
      <c r="BV17" s="4">
        <v>6</v>
      </c>
      <c r="BW17">
        <v>6</v>
      </c>
      <c r="BX17">
        <v>1</v>
      </c>
      <c r="BZ17" s="4">
        <v>8</v>
      </c>
      <c r="CA17" s="4">
        <v>4</v>
      </c>
      <c r="CB17" s="4">
        <v>8</v>
      </c>
      <c r="CC17" s="4">
        <v>4</v>
      </c>
      <c r="CD17">
        <v>4</v>
      </c>
      <c r="CE17">
        <v>2</v>
      </c>
    </row>
    <row r="18" spans="1:84" x14ac:dyDescent="0.25">
      <c r="A18" s="1">
        <v>15</v>
      </c>
      <c r="B18">
        <v>11285146103</v>
      </c>
      <c r="C18">
        <v>250478637</v>
      </c>
      <c r="D18" s="2">
        <v>43849.77685185185</v>
      </c>
      <c r="E18" s="2">
        <v>43849.786192129628</v>
      </c>
      <c r="F18" s="1" t="s">
        <v>70</v>
      </c>
      <c r="G18" s="1" t="s">
        <v>105</v>
      </c>
      <c r="H18" s="4">
        <v>9</v>
      </c>
      <c r="I18" s="4">
        <v>5</v>
      </c>
      <c r="J18" s="4">
        <v>5</v>
      </c>
      <c r="K18" s="4">
        <v>7</v>
      </c>
      <c r="L18">
        <v>8</v>
      </c>
      <c r="M18">
        <v>1</v>
      </c>
      <c r="N18" t="s">
        <v>71</v>
      </c>
      <c r="O18" s="4">
        <v>7</v>
      </c>
      <c r="P18" s="4">
        <v>6</v>
      </c>
      <c r="Q18" s="4">
        <v>7</v>
      </c>
      <c r="R18" s="4">
        <v>4</v>
      </c>
      <c r="S18">
        <v>5</v>
      </c>
      <c r="T18">
        <v>2</v>
      </c>
      <c r="V18" s="4">
        <v>9</v>
      </c>
      <c r="W18" s="4">
        <v>4</v>
      </c>
      <c r="X18" s="4">
        <v>4</v>
      </c>
      <c r="Y18" s="4">
        <v>4</v>
      </c>
      <c r="Z18">
        <v>7</v>
      </c>
      <c r="AA18">
        <v>2</v>
      </c>
      <c r="AC18" s="4">
        <v>5</v>
      </c>
      <c r="AD18" s="4">
        <v>6</v>
      </c>
      <c r="AE18" s="4">
        <v>8</v>
      </c>
      <c r="AF18" s="4">
        <v>7</v>
      </c>
      <c r="AG18">
        <v>7</v>
      </c>
      <c r="AH18">
        <v>2</v>
      </c>
      <c r="AJ18" s="4">
        <v>5</v>
      </c>
      <c r="AK18" s="4">
        <v>5</v>
      </c>
      <c r="AL18" s="4">
        <v>6</v>
      </c>
      <c r="AM18" s="4">
        <v>6</v>
      </c>
      <c r="AN18">
        <v>6</v>
      </c>
      <c r="AO18">
        <v>2</v>
      </c>
      <c r="AQ18" s="4">
        <v>8</v>
      </c>
      <c r="AR18" s="4">
        <v>5</v>
      </c>
      <c r="AS18" s="4">
        <v>7</v>
      </c>
      <c r="AT18" s="4">
        <v>7</v>
      </c>
      <c r="AU18">
        <v>5</v>
      </c>
      <c r="AV18">
        <v>2</v>
      </c>
      <c r="AX18" s="4">
        <v>2</v>
      </c>
      <c r="AY18" s="4">
        <v>3</v>
      </c>
      <c r="AZ18" s="4">
        <v>5</v>
      </c>
      <c r="BA18" s="4">
        <v>5</v>
      </c>
      <c r="BB18">
        <v>5</v>
      </c>
      <c r="BC18">
        <v>2</v>
      </c>
      <c r="BE18" s="4">
        <v>4</v>
      </c>
      <c r="BF18" s="4">
        <v>6</v>
      </c>
      <c r="BG18" s="4">
        <v>6</v>
      </c>
      <c r="BH18" s="4">
        <v>7</v>
      </c>
      <c r="BI18">
        <v>6</v>
      </c>
      <c r="BJ18">
        <v>2</v>
      </c>
      <c r="BL18" s="4">
        <v>2</v>
      </c>
      <c r="BM18" s="4">
        <v>9</v>
      </c>
      <c r="BN18" s="4">
        <v>7</v>
      </c>
      <c r="BO18" s="4">
        <v>9</v>
      </c>
      <c r="BP18">
        <v>8</v>
      </c>
      <c r="BQ18">
        <v>2</v>
      </c>
      <c r="BS18" s="4">
        <v>3</v>
      </c>
      <c r="BT18" s="4">
        <v>5</v>
      </c>
      <c r="BU18" s="4">
        <v>4</v>
      </c>
      <c r="BV18" s="4">
        <v>9</v>
      </c>
      <c r="BW18">
        <v>9</v>
      </c>
      <c r="BX18">
        <v>2</v>
      </c>
      <c r="BZ18" s="4">
        <v>2</v>
      </c>
      <c r="CA18" s="4">
        <v>7</v>
      </c>
      <c r="CB18" s="4">
        <v>9</v>
      </c>
      <c r="CC18" s="4">
        <v>3</v>
      </c>
      <c r="CD18">
        <v>8</v>
      </c>
      <c r="CE18">
        <v>2</v>
      </c>
    </row>
    <row r="19" spans="1:84" x14ac:dyDescent="0.25">
      <c r="A19" s="1">
        <v>16</v>
      </c>
      <c r="B19">
        <v>11284671295</v>
      </c>
      <c r="C19">
        <v>250478637</v>
      </c>
      <c r="D19" s="2">
        <v>43849.390405092592</v>
      </c>
      <c r="E19" s="2">
        <v>43849.395868055559</v>
      </c>
      <c r="F19" s="1" t="s">
        <v>72</v>
      </c>
      <c r="G19" s="1">
        <v>18</v>
      </c>
      <c r="H19" s="4">
        <v>4</v>
      </c>
      <c r="I19" s="4">
        <v>2</v>
      </c>
      <c r="J19" s="4">
        <v>1</v>
      </c>
      <c r="K19" s="4">
        <v>5</v>
      </c>
      <c r="L19">
        <v>7</v>
      </c>
      <c r="M19">
        <v>2</v>
      </c>
      <c r="O19" s="4">
        <v>7</v>
      </c>
      <c r="P19" s="4">
        <v>3</v>
      </c>
      <c r="Q19" s="4">
        <v>4</v>
      </c>
      <c r="R19" s="4">
        <v>3</v>
      </c>
      <c r="S19">
        <v>8</v>
      </c>
      <c r="T19">
        <v>2</v>
      </c>
      <c r="V19" s="4">
        <v>9</v>
      </c>
      <c r="W19" s="4">
        <v>7</v>
      </c>
      <c r="X19" s="4">
        <v>7</v>
      </c>
      <c r="Y19" s="4">
        <v>6</v>
      </c>
      <c r="Z19">
        <v>9</v>
      </c>
      <c r="AA19">
        <v>2</v>
      </c>
      <c r="AC19" s="4">
        <v>5</v>
      </c>
      <c r="AD19" s="4">
        <v>8</v>
      </c>
      <c r="AE19" s="4">
        <v>6</v>
      </c>
      <c r="AF19" s="4">
        <v>9</v>
      </c>
      <c r="AH19">
        <v>2</v>
      </c>
      <c r="AJ19" s="4">
        <v>9</v>
      </c>
      <c r="AK19" s="4">
        <v>3</v>
      </c>
      <c r="AL19" s="4">
        <v>5</v>
      </c>
      <c r="AM19" s="4">
        <v>7</v>
      </c>
      <c r="AN19">
        <v>6</v>
      </c>
      <c r="AO19">
        <v>2</v>
      </c>
      <c r="AQ19" s="4">
        <v>9</v>
      </c>
      <c r="AR19" s="4">
        <v>7</v>
      </c>
      <c r="AS19" s="4">
        <v>9</v>
      </c>
      <c r="AT19" s="4">
        <v>5</v>
      </c>
      <c r="AU19">
        <v>9</v>
      </c>
      <c r="AV19">
        <v>2</v>
      </c>
      <c r="AX19" s="4">
        <v>2</v>
      </c>
      <c r="AY19" s="4">
        <v>2</v>
      </c>
      <c r="AZ19" s="4">
        <v>3</v>
      </c>
      <c r="BA19" s="4">
        <v>3</v>
      </c>
      <c r="BB19">
        <v>5</v>
      </c>
      <c r="BC19">
        <v>2</v>
      </c>
      <c r="BE19" s="4">
        <v>6</v>
      </c>
      <c r="BF19" s="4">
        <v>5</v>
      </c>
      <c r="BG19" s="4">
        <v>5</v>
      </c>
      <c r="BH19" s="4">
        <v>7</v>
      </c>
      <c r="BI19">
        <v>7</v>
      </c>
      <c r="BJ19">
        <v>2</v>
      </c>
      <c r="BL19" s="4">
        <v>5</v>
      </c>
      <c r="BM19" s="4">
        <v>5</v>
      </c>
      <c r="BN19" s="4">
        <v>8</v>
      </c>
      <c r="BO19" s="4">
        <v>7</v>
      </c>
      <c r="BP19">
        <v>7</v>
      </c>
      <c r="BQ19">
        <v>2</v>
      </c>
      <c r="BS19" s="4">
        <v>2</v>
      </c>
      <c r="BT19" s="4">
        <v>2</v>
      </c>
      <c r="BU19" s="4">
        <v>7</v>
      </c>
      <c r="BV19" s="4">
        <v>3</v>
      </c>
      <c r="BW19">
        <v>7</v>
      </c>
      <c r="BX19">
        <v>2</v>
      </c>
      <c r="BZ19" s="4">
        <v>6</v>
      </c>
      <c r="CA19" s="4">
        <v>4</v>
      </c>
      <c r="CB19" s="4">
        <v>7</v>
      </c>
      <c r="CC19" s="4">
        <v>5</v>
      </c>
      <c r="CD19">
        <v>6</v>
      </c>
      <c r="CE19">
        <v>2</v>
      </c>
    </row>
    <row r="20" spans="1:84" x14ac:dyDescent="0.25">
      <c r="A20" s="1">
        <v>17</v>
      </c>
      <c r="B20">
        <v>11282446449</v>
      </c>
      <c r="C20">
        <v>250478637</v>
      </c>
      <c r="D20" s="2">
        <v>43847.6096412037</v>
      </c>
      <c r="E20" s="2">
        <v>43847.614756944444</v>
      </c>
      <c r="F20" s="1" t="s">
        <v>73</v>
      </c>
      <c r="G20" s="1">
        <v>21</v>
      </c>
      <c r="H20" s="4">
        <v>9</v>
      </c>
      <c r="I20" s="4">
        <v>3</v>
      </c>
      <c r="J20" s="4">
        <v>3</v>
      </c>
      <c r="K20" s="4">
        <v>3</v>
      </c>
      <c r="L20">
        <v>7</v>
      </c>
      <c r="M20">
        <v>2</v>
      </c>
      <c r="O20" s="4">
        <v>8</v>
      </c>
      <c r="P20" s="4">
        <v>6</v>
      </c>
      <c r="Q20" s="4">
        <v>6</v>
      </c>
      <c r="R20" s="4">
        <v>3</v>
      </c>
      <c r="S20">
        <v>7</v>
      </c>
      <c r="T20">
        <v>2</v>
      </c>
      <c r="V20" s="4">
        <v>6</v>
      </c>
      <c r="W20" s="4">
        <v>6</v>
      </c>
      <c r="X20" s="4">
        <v>8</v>
      </c>
      <c r="Y20" s="4">
        <v>6</v>
      </c>
      <c r="Z20">
        <v>7</v>
      </c>
      <c r="AA20">
        <v>2</v>
      </c>
      <c r="AC20" s="4">
        <v>8</v>
      </c>
      <c r="AD20" s="4">
        <v>7</v>
      </c>
      <c r="AE20" s="4">
        <v>8</v>
      </c>
      <c r="AF20" s="4">
        <v>8</v>
      </c>
      <c r="AG20">
        <v>7</v>
      </c>
      <c r="AH20">
        <v>2</v>
      </c>
      <c r="AJ20" s="4">
        <v>6</v>
      </c>
      <c r="AK20" s="4">
        <v>6</v>
      </c>
      <c r="AL20" s="4">
        <v>6</v>
      </c>
      <c r="AM20" s="4">
        <v>6</v>
      </c>
      <c r="AN20">
        <v>7</v>
      </c>
      <c r="AO20">
        <v>2</v>
      </c>
      <c r="AQ20" s="4">
        <v>8</v>
      </c>
      <c r="AR20" s="4">
        <v>5</v>
      </c>
      <c r="AS20" s="4">
        <v>5</v>
      </c>
      <c r="AT20" s="4">
        <v>5</v>
      </c>
      <c r="AU20">
        <v>7</v>
      </c>
      <c r="AV20">
        <v>2</v>
      </c>
      <c r="AX20" s="4">
        <v>6</v>
      </c>
      <c r="AY20" s="4">
        <v>8</v>
      </c>
      <c r="AZ20" s="4">
        <v>8</v>
      </c>
      <c r="BA20" s="4">
        <v>8</v>
      </c>
      <c r="BB20">
        <v>7</v>
      </c>
      <c r="BC20">
        <v>2</v>
      </c>
      <c r="BE20" s="4">
        <v>8</v>
      </c>
      <c r="BF20" s="4">
        <v>8</v>
      </c>
      <c r="BG20" s="4">
        <v>6</v>
      </c>
      <c r="BH20" s="4">
        <v>6</v>
      </c>
      <c r="BI20">
        <v>7</v>
      </c>
      <c r="BJ20">
        <v>2</v>
      </c>
      <c r="BL20" s="4">
        <v>6</v>
      </c>
      <c r="BM20" s="4">
        <v>9</v>
      </c>
      <c r="BN20" s="4">
        <v>9</v>
      </c>
      <c r="BO20" s="4">
        <v>9</v>
      </c>
      <c r="BP20">
        <v>8</v>
      </c>
      <c r="BQ20">
        <v>2</v>
      </c>
      <c r="BS20" s="4">
        <v>7</v>
      </c>
      <c r="BT20" s="4">
        <v>8</v>
      </c>
      <c r="BU20" s="4">
        <v>8</v>
      </c>
      <c r="BV20" s="4">
        <v>8</v>
      </c>
      <c r="BW20">
        <v>8</v>
      </c>
      <c r="BX20">
        <v>2</v>
      </c>
      <c r="BZ20" s="4">
        <v>7</v>
      </c>
      <c r="CA20" s="4">
        <v>9</v>
      </c>
      <c r="CB20" s="4">
        <v>9</v>
      </c>
      <c r="CC20" s="4">
        <v>8</v>
      </c>
      <c r="CD20">
        <v>7</v>
      </c>
      <c r="CE20">
        <v>2</v>
      </c>
    </row>
    <row r="21" spans="1:84" x14ac:dyDescent="0.25">
      <c r="A21" s="1">
        <v>18</v>
      </c>
      <c r="B21">
        <v>11269614946</v>
      </c>
      <c r="C21">
        <v>250478637</v>
      </c>
      <c r="D21" s="2">
        <v>43842.671469907407</v>
      </c>
      <c r="E21" s="2">
        <v>43842.672199074077</v>
      </c>
      <c r="F21" s="1" t="s">
        <v>74</v>
      </c>
      <c r="G21" s="1">
        <v>22</v>
      </c>
      <c r="H21" s="4">
        <v>6</v>
      </c>
      <c r="I21" s="4">
        <v>2</v>
      </c>
      <c r="J21" s="4">
        <v>2</v>
      </c>
      <c r="K21" s="4">
        <v>2</v>
      </c>
      <c r="L21">
        <v>1</v>
      </c>
      <c r="M21">
        <v>2</v>
      </c>
      <c r="O21" s="4"/>
      <c r="P21" s="4"/>
      <c r="Q21" s="4"/>
      <c r="R21" s="4"/>
      <c r="V21" s="4"/>
      <c r="W21" s="4"/>
      <c r="X21" s="4"/>
      <c r="Y21" s="4"/>
      <c r="AC21" s="4"/>
      <c r="AD21" s="4"/>
      <c r="AE21" s="4"/>
      <c r="AF21" s="4"/>
      <c r="AJ21" s="4"/>
      <c r="AK21" s="4"/>
      <c r="AL21" s="4"/>
      <c r="AM21" s="4"/>
      <c r="AQ21" s="4"/>
      <c r="AR21" s="4"/>
      <c r="AS21" s="4"/>
      <c r="AT21" s="4"/>
      <c r="AX21" s="4"/>
      <c r="AY21" s="4"/>
      <c r="AZ21" s="4"/>
      <c r="BA21" s="4"/>
      <c r="BE21" s="4"/>
      <c r="BF21" s="4"/>
      <c r="BG21" s="4"/>
      <c r="BH21" s="4"/>
      <c r="BL21" s="4"/>
      <c r="BM21" s="4"/>
      <c r="BN21" s="4"/>
      <c r="BO21" s="4"/>
      <c r="BS21" s="4"/>
      <c r="BT21" s="4"/>
      <c r="BU21" s="4"/>
      <c r="BV21" s="4"/>
      <c r="BZ21" s="4"/>
      <c r="CA21" s="4"/>
      <c r="CB21" s="4"/>
      <c r="CC21" s="4"/>
    </row>
    <row r="22" spans="1:84" x14ac:dyDescent="0.25">
      <c r="A22" s="1">
        <v>19</v>
      </c>
      <c r="B22">
        <v>11268817568</v>
      </c>
      <c r="C22">
        <v>250478637</v>
      </c>
      <c r="D22" s="2">
        <v>43841.867986111109</v>
      </c>
      <c r="E22" s="2">
        <v>43841.887395833335</v>
      </c>
      <c r="F22" s="1" t="s">
        <v>75</v>
      </c>
      <c r="G22" s="1">
        <v>23</v>
      </c>
      <c r="H22" s="4">
        <v>7</v>
      </c>
      <c r="I22" s="4">
        <v>4</v>
      </c>
      <c r="J22" s="4">
        <v>9</v>
      </c>
      <c r="K22" s="4">
        <v>1</v>
      </c>
      <c r="L22">
        <v>6</v>
      </c>
      <c r="M22">
        <v>2</v>
      </c>
      <c r="O22" s="4">
        <v>9</v>
      </c>
      <c r="P22" s="4">
        <v>6</v>
      </c>
      <c r="Q22" s="4">
        <v>9</v>
      </c>
      <c r="R22" s="4">
        <v>1</v>
      </c>
      <c r="S22">
        <v>6</v>
      </c>
      <c r="T22">
        <v>1</v>
      </c>
      <c r="U22" t="s">
        <v>76</v>
      </c>
      <c r="V22" s="4">
        <v>5</v>
      </c>
      <c r="W22" s="4">
        <v>7</v>
      </c>
      <c r="X22" s="4">
        <v>9</v>
      </c>
      <c r="Y22" s="4">
        <v>1</v>
      </c>
      <c r="Z22">
        <v>6</v>
      </c>
      <c r="AA22">
        <v>2</v>
      </c>
      <c r="AC22" s="4">
        <v>4</v>
      </c>
      <c r="AD22" s="4">
        <v>4</v>
      </c>
      <c r="AE22" s="4">
        <v>9</v>
      </c>
      <c r="AF22" s="4">
        <v>9</v>
      </c>
      <c r="AG22">
        <v>6</v>
      </c>
      <c r="AH22">
        <v>2</v>
      </c>
      <c r="AJ22" s="4">
        <v>9</v>
      </c>
      <c r="AK22" s="4">
        <v>5</v>
      </c>
      <c r="AL22" s="4">
        <v>9</v>
      </c>
      <c r="AM22" s="4">
        <v>1</v>
      </c>
      <c r="AN22">
        <v>6</v>
      </c>
      <c r="AO22">
        <v>2</v>
      </c>
      <c r="AQ22" s="4">
        <v>9</v>
      </c>
      <c r="AR22" s="4">
        <v>2</v>
      </c>
      <c r="AS22" s="4">
        <v>9</v>
      </c>
      <c r="AT22" s="4">
        <v>1</v>
      </c>
      <c r="AU22">
        <v>6</v>
      </c>
      <c r="AV22">
        <v>2</v>
      </c>
      <c r="AX22" s="4">
        <v>3</v>
      </c>
      <c r="AY22" s="4">
        <v>9</v>
      </c>
      <c r="AZ22" s="4">
        <v>4</v>
      </c>
      <c r="BA22" s="4">
        <v>1</v>
      </c>
      <c r="BB22">
        <v>6</v>
      </c>
      <c r="BC22">
        <v>2</v>
      </c>
      <c r="BE22" s="4">
        <v>7</v>
      </c>
      <c r="BF22" s="4">
        <v>2</v>
      </c>
      <c r="BG22" s="4">
        <v>9</v>
      </c>
      <c r="BH22" s="4">
        <v>4</v>
      </c>
      <c r="BI22">
        <v>7</v>
      </c>
      <c r="BJ22">
        <v>2</v>
      </c>
      <c r="BL22" s="4">
        <v>2</v>
      </c>
      <c r="BM22" s="4">
        <v>9</v>
      </c>
      <c r="BN22" s="4">
        <v>9</v>
      </c>
      <c r="BO22" s="4">
        <v>5</v>
      </c>
      <c r="BP22">
        <v>6</v>
      </c>
      <c r="BQ22">
        <v>2</v>
      </c>
      <c r="BS22" s="4">
        <v>2</v>
      </c>
      <c r="BT22" s="4">
        <v>2</v>
      </c>
      <c r="BU22" s="4">
        <v>2</v>
      </c>
      <c r="BV22" s="4">
        <v>9</v>
      </c>
      <c r="BW22">
        <v>6</v>
      </c>
      <c r="BX22">
        <v>2</v>
      </c>
      <c r="BZ22" s="4">
        <v>6</v>
      </c>
      <c r="CA22" s="4">
        <v>9</v>
      </c>
      <c r="CB22" s="4">
        <v>6</v>
      </c>
      <c r="CC22" s="4">
        <v>6</v>
      </c>
      <c r="CD22">
        <v>6</v>
      </c>
      <c r="CE22">
        <v>2</v>
      </c>
    </row>
    <row r="23" spans="1:84" x14ac:dyDescent="0.25">
      <c r="A23" s="1">
        <v>20</v>
      </c>
      <c r="B23">
        <v>11268580483</v>
      </c>
      <c r="C23">
        <v>250478637</v>
      </c>
      <c r="D23" s="2">
        <v>43841.591435185182</v>
      </c>
      <c r="E23" s="2">
        <v>43841.593541666669</v>
      </c>
      <c r="F23" s="1" t="s">
        <v>77</v>
      </c>
      <c r="G23" s="1">
        <v>24</v>
      </c>
      <c r="H23" s="4">
        <v>3</v>
      </c>
      <c r="I23" s="4">
        <v>3</v>
      </c>
      <c r="J23" s="4">
        <v>3</v>
      </c>
      <c r="K23" s="4">
        <v>3</v>
      </c>
      <c r="L23">
        <v>1</v>
      </c>
      <c r="M23">
        <v>2</v>
      </c>
      <c r="O23" s="4">
        <v>5</v>
      </c>
      <c r="P23" s="4">
        <v>5</v>
      </c>
      <c r="Q23" s="4">
        <v>5</v>
      </c>
      <c r="R23" s="4">
        <v>5</v>
      </c>
      <c r="S23">
        <v>7</v>
      </c>
      <c r="T23">
        <v>2</v>
      </c>
      <c r="V23" s="4">
        <v>9</v>
      </c>
      <c r="W23" s="4">
        <v>9</v>
      </c>
      <c r="X23" s="4">
        <v>9</v>
      </c>
      <c r="Y23" s="4">
        <v>9</v>
      </c>
      <c r="Z23">
        <v>8</v>
      </c>
      <c r="AA23">
        <v>1</v>
      </c>
      <c r="AB23" t="s">
        <v>78</v>
      </c>
      <c r="AC23" s="4">
        <v>5</v>
      </c>
      <c r="AD23" s="4">
        <v>5</v>
      </c>
      <c r="AE23" s="4">
        <v>5</v>
      </c>
      <c r="AF23" s="4">
        <v>5</v>
      </c>
      <c r="AG23">
        <v>7</v>
      </c>
      <c r="AH23">
        <v>1</v>
      </c>
      <c r="AI23" t="s">
        <v>79</v>
      </c>
      <c r="AJ23" s="4">
        <v>4</v>
      </c>
      <c r="AK23" s="4">
        <v>4</v>
      </c>
      <c r="AL23" s="4">
        <v>4</v>
      </c>
      <c r="AM23" s="4">
        <v>4</v>
      </c>
      <c r="AN23">
        <v>6</v>
      </c>
      <c r="AO23">
        <v>2</v>
      </c>
      <c r="AQ23" s="4">
        <v>9</v>
      </c>
      <c r="AR23" s="4">
        <v>9</v>
      </c>
      <c r="AS23" s="4">
        <v>9</v>
      </c>
      <c r="AT23" s="4">
        <v>9</v>
      </c>
      <c r="AV23">
        <v>1</v>
      </c>
      <c r="AW23" t="s">
        <v>80</v>
      </c>
      <c r="AX23" s="4"/>
      <c r="AY23" s="4"/>
      <c r="AZ23" s="4"/>
      <c r="BA23" s="4"/>
      <c r="BE23" s="4"/>
      <c r="BF23" s="4"/>
      <c r="BG23" s="4"/>
      <c r="BH23" s="4"/>
      <c r="BL23" s="4"/>
      <c r="BM23" s="4"/>
      <c r="BN23" s="4"/>
      <c r="BO23" s="4"/>
      <c r="BS23" s="4"/>
      <c r="BT23" s="4"/>
      <c r="BU23" s="4"/>
      <c r="BV23" s="4"/>
      <c r="BZ23" s="4"/>
      <c r="CA23" s="4"/>
      <c r="CB23" s="4"/>
      <c r="CC23" s="4"/>
    </row>
    <row r="24" spans="1:84" x14ac:dyDescent="0.25">
      <c r="A24" s="1">
        <v>21</v>
      </c>
      <c r="B24">
        <v>11257190889</v>
      </c>
      <c r="C24">
        <v>250478637</v>
      </c>
      <c r="D24" s="2">
        <v>43836.358506944445</v>
      </c>
      <c r="E24" s="2">
        <v>43836.365347222221</v>
      </c>
      <c r="F24" s="1" t="s">
        <v>81</v>
      </c>
      <c r="G24" s="1">
        <v>26</v>
      </c>
      <c r="H24" s="4">
        <v>9</v>
      </c>
      <c r="I24" s="4">
        <v>9</v>
      </c>
      <c r="J24" s="4">
        <v>9</v>
      </c>
      <c r="K24" s="4">
        <v>9</v>
      </c>
      <c r="L24">
        <v>9</v>
      </c>
      <c r="M24">
        <v>1</v>
      </c>
      <c r="N24" t="s">
        <v>82</v>
      </c>
      <c r="O24" s="4">
        <v>9</v>
      </c>
      <c r="P24" s="4">
        <v>9</v>
      </c>
      <c r="Q24" s="4">
        <v>9</v>
      </c>
      <c r="R24" s="4">
        <v>9</v>
      </c>
      <c r="S24">
        <v>9</v>
      </c>
      <c r="T24">
        <v>2</v>
      </c>
      <c r="V24" s="4">
        <v>9</v>
      </c>
      <c r="W24" s="4">
        <v>9</v>
      </c>
      <c r="X24" s="4">
        <v>9</v>
      </c>
      <c r="Y24" s="4">
        <v>9</v>
      </c>
      <c r="Z24">
        <v>9</v>
      </c>
      <c r="AA24">
        <v>1</v>
      </c>
      <c r="AB24" t="s">
        <v>83</v>
      </c>
      <c r="AC24" s="4">
        <v>9</v>
      </c>
      <c r="AD24" s="4">
        <v>9</v>
      </c>
      <c r="AE24" s="4">
        <v>9</v>
      </c>
      <c r="AF24" s="4">
        <v>9</v>
      </c>
      <c r="AG24">
        <v>9</v>
      </c>
      <c r="AH24">
        <v>1</v>
      </c>
      <c r="AI24" t="s">
        <v>84</v>
      </c>
      <c r="AJ24" s="4">
        <v>9</v>
      </c>
      <c r="AK24" s="4">
        <v>9</v>
      </c>
      <c r="AL24" s="4">
        <v>9</v>
      </c>
      <c r="AM24" s="4">
        <v>9</v>
      </c>
      <c r="AN24">
        <v>9</v>
      </c>
      <c r="AO24">
        <v>2</v>
      </c>
      <c r="AQ24" s="4">
        <v>9</v>
      </c>
      <c r="AR24" s="4">
        <v>9</v>
      </c>
      <c r="AS24" s="4">
        <v>9</v>
      </c>
      <c r="AT24" s="4">
        <v>9</v>
      </c>
      <c r="AU24">
        <v>9</v>
      </c>
      <c r="AV24">
        <v>1</v>
      </c>
      <c r="AW24" t="s">
        <v>85</v>
      </c>
      <c r="AX24" s="4">
        <v>9</v>
      </c>
      <c r="AY24" s="4">
        <v>9</v>
      </c>
      <c r="AZ24" s="4">
        <v>9</v>
      </c>
      <c r="BA24" s="4">
        <v>9</v>
      </c>
      <c r="BB24">
        <v>9</v>
      </c>
      <c r="BC24">
        <v>2</v>
      </c>
      <c r="BE24" s="4">
        <v>9</v>
      </c>
      <c r="BF24" s="4">
        <v>9</v>
      </c>
      <c r="BG24" s="4">
        <v>9</v>
      </c>
      <c r="BH24" s="4">
        <v>9</v>
      </c>
      <c r="BI24">
        <v>9</v>
      </c>
      <c r="BJ24">
        <v>1</v>
      </c>
      <c r="BK24" t="s">
        <v>86</v>
      </c>
      <c r="BL24" s="4">
        <v>9</v>
      </c>
      <c r="BM24" s="4">
        <v>9</v>
      </c>
      <c r="BN24" s="4">
        <v>9</v>
      </c>
      <c r="BO24" s="4">
        <v>9</v>
      </c>
      <c r="BP24">
        <v>9</v>
      </c>
      <c r="BQ24">
        <v>1</v>
      </c>
      <c r="BR24" t="s">
        <v>87</v>
      </c>
      <c r="BS24" s="4">
        <v>9</v>
      </c>
      <c r="BT24" s="4">
        <v>9</v>
      </c>
      <c r="BU24" s="4">
        <v>9</v>
      </c>
      <c r="BV24" s="4">
        <v>9</v>
      </c>
      <c r="BW24">
        <v>9</v>
      </c>
      <c r="BX24">
        <v>1</v>
      </c>
      <c r="BY24" t="s">
        <v>88</v>
      </c>
      <c r="BZ24" s="4">
        <v>9</v>
      </c>
      <c r="CA24" s="4">
        <v>9</v>
      </c>
      <c r="CB24" s="4">
        <v>9</v>
      </c>
      <c r="CC24" s="4">
        <v>9</v>
      </c>
      <c r="CD24">
        <v>9</v>
      </c>
      <c r="CE24">
        <v>1</v>
      </c>
      <c r="CF24" t="s">
        <v>89</v>
      </c>
    </row>
    <row r="25" spans="1:84" x14ac:dyDescent="0.25">
      <c r="A25" s="1">
        <v>22</v>
      </c>
      <c r="B25">
        <v>11256189773</v>
      </c>
      <c r="C25">
        <v>250478637</v>
      </c>
      <c r="D25" s="2">
        <v>43835.791354166664</v>
      </c>
      <c r="E25" s="2">
        <v>43835.794560185182</v>
      </c>
      <c r="F25" s="1" t="s">
        <v>90</v>
      </c>
      <c r="G25" s="1">
        <v>27</v>
      </c>
      <c r="H25" s="4">
        <v>7</v>
      </c>
      <c r="I25" s="4">
        <v>6</v>
      </c>
      <c r="J25" s="4">
        <v>4</v>
      </c>
      <c r="K25" s="4">
        <v>7</v>
      </c>
      <c r="L25">
        <v>4</v>
      </c>
      <c r="M25">
        <v>1</v>
      </c>
      <c r="O25" s="4">
        <v>7</v>
      </c>
      <c r="P25" s="4">
        <v>4</v>
      </c>
      <c r="Q25" s="4">
        <v>5</v>
      </c>
      <c r="R25" s="4">
        <v>7</v>
      </c>
      <c r="S25">
        <v>4</v>
      </c>
      <c r="T25">
        <v>1</v>
      </c>
      <c r="V25" s="4">
        <v>8</v>
      </c>
      <c r="W25" s="4">
        <v>7</v>
      </c>
      <c r="X25" s="4">
        <v>7</v>
      </c>
      <c r="Y25" s="4">
        <v>4</v>
      </c>
      <c r="Z25">
        <v>7</v>
      </c>
      <c r="AA25">
        <v>1</v>
      </c>
      <c r="AC25" s="4">
        <v>8</v>
      </c>
      <c r="AD25" s="4">
        <v>8</v>
      </c>
      <c r="AE25" s="4">
        <v>4</v>
      </c>
      <c r="AF25" s="4">
        <v>7</v>
      </c>
      <c r="AG25">
        <v>7</v>
      </c>
      <c r="AH25">
        <v>1</v>
      </c>
      <c r="AJ25" s="4">
        <v>5</v>
      </c>
      <c r="AK25" s="4">
        <v>5</v>
      </c>
      <c r="AL25" s="4">
        <v>3</v>
      </c>
      <c r="AM25" s="4">
        <v>6</v>
      </c>
      <c r="AN25">
        <v>5</v>
      </c>
      <c r="AO25">
        <v>2</v>
      </c>
      <c r="AQ25" s="4">
        <v>3</v>
      </c>
      <c r="AR25" s="4">
        <v>6</v>
      </c>
      <c r="AS25" s="4">
        <v>5</v>
      </c>
      <c r="AT25" s="4">
        <v>3</v>
      </c>
      <c r="AV25">
        <v>1</v>
      </c>
      <c r="AX25" s="4">
        <v>7</v>
      </c>
      <c r="AY25" s="4">
        <v>6</v>
      </c>
      <c r="AZ25" s="4">
        <v>6</v>
      </c>
      <c r="BA25" s="4">
        <v>6</v>
      </c>
      <c r="BB25">
        <v>6</v>
      </c>
      <c r="BC25">
        <v>2</v>
      </c>
      <c r="BE25" s="4">
        <v>8</v>
      </c>
      <c r="BF25" s="4">
        <v>7</v>
      </c>
      <c r="BG25" s="4">
        <v>1</v>
      </c>
      <c r="BH25" s="4">
        <v>5</v>
      </c>
      <c r="BI25">
        <v>7</v>
      </c>
      <c r="BJ25">
        <v>1</v>
      </c>
      <c r="BL25" s="4">
        <v>8</v>
      </c>
      <c r="BM25" s="4">
        <v>7</v>
      </c>
      <c r="BN25" s="4">
        <v>7</v>
      </c>
      <c r="BO25" s="4">
        <v>7</v>
      </c>
      <c r="BP25">
        <v>8</v>
      </c>
      <c r="BQ25">
        <v>2</v>
      </c>
      <c r="BS25" s="4">
        <v>6</v>
      </c>
      <c r="BT25" s="4">
        <v>5</v>
      </c>
      <c r="BU25" s="4">
        <v>5</v>
      </c>
      <c r="BV25" s="4">
        <v>5</v>
      </c>
      <c r="BW25">
        <v>6</v>
      </c>
      <c r="BX25">
        <v>1</v>
      </c>
      <c r="BZ25" s="4">
        <v>5</v>
      </c>
      <c r="CA25" s="4">
        <v>4</v>
      </c>
      <c r="CB25" s="4">
        <v>4</v>
      </c>
      <c r="CC25" s="4">
        <v>4</v>
      </c>
      <c r="CD25">
        <v>5</v>
      </c>
      <c r="CE25">
        <v>1</v>
      </c>
    </row>
    <row r="26" spans="1:84" x14ac:dyDescent="0.25">
      <c r="A26" s="1">
        <v>23</v>
      </c>
      <c r="B26">
        <v>11253734420</v>
      </c>
      <c r="C26">
        <v>250478637</v>
      </c>
      <c r="D26" s="2">
        <v>43833.464479166665</v>
      </c>
      <c r="E26" s="2">
        <v>43833.510011574072</v>
      </c>
      <c r="F26" s="1" t="s">
        <v>91</v>
      </c>
      <c r="G26" s="1">
        <v>28</v>
      </c>
      <c r="H26" s="4">
        <v>9</v>
      </c>
      <c r="I26" s="4">
        <v>4</v>
      </c>
      <c r="J26" s="4">
        <v>4</v>
      </c>
      <c r="K26" s="4">
        <v>1</v>
      </c>
      <c r="L26">
        <v>3</v>
      </c>
      <c r="M26">
        <v>2</v>
      </c>
      <c r="O26" s="4">
        <v>7</v>
      </c>
      <c r="P26" s="4">
        <v>6</v>
      </c>
      <c r="Q26" s="4">
        <v>6</v>
      </c>
      <c r="R26" s="4">
        <v>5</v>
      </c>
      <c r="S26">
        <v>3</v>
      </c>
      <c r="T26">
        <v>1</v>
      </c>
      <c r="U26" t="s">
        <v>92</v>
      </c>
      <c r="V26" s="4">
        <v>9</v>
      </c>
      <c r="W26" s="4">
        <v>5</v>
      </c>
      <c r="X26" s="4">
        <v>8</v>
      </c>
      <c r="Y26" s="4">
        <v>7</v>
      </c>
      <c r="Z26">
        <v>4</v>
      </c>
      <c r="AA26">
        <v>1</v>
      </c>
      <c r="AB26" t="s">
        <v>93</v>
      </c>
      <c r="AC26" s="4">
        <v>9</v>
      </c>
      <c r="AD26" s="4">
        <v>8</v>
      </c>
      <c r="AE26" s="4">
        <v>8</v>
      </c>
      <c r="AF26" s="4">
        <v>7</v>
      </c>
      <c r="AG26">
        <v>3</v>
      </c>
      <c r="AH26">
        <v>1</v>
      </c>
      <c r="AI26" t="s">
        <v>94</v>
      </c>
      <c r="AJ26" s="4">
        <v>8</v>
      </c>
      <c r="AK26" s="4">
        <v>6</v>
      </c>
      <c r="AL26" s="4">
        <v>7</v>
      </c>
      <c r="AM26" s="4">
        <v>5</v>
      </c>
      <c r="AN26">
        <v>2</v>
      </c>
      <c r="AO26">
        <v>1</v>
      </c>
      <c r="AP26" t="s">
        <v>95</v>
      </c>
      <c r="AQ26" s="4">
        <v>9</v>
      </c>
      <c r="AR26" s="4">
        <v>6</v>
      </c>
      <c r="AS26" s="4">
        <v>9</v>
      </c>
      <c r="AT26" s="4">
        <v>5</v>
      </c>
      <c r="AU26">
        <v>2</v>
      </c>
      <c r="AV26">
        <v>1</v>
      </c>
      <c r="AX26" s="4"/>
      <c r="AY26" s="4"/>
      <c r="AZ26" s="4"/>
      <c r="BA26" s="4"/>
      <c r="BB26">
        <v>0</v>
      </c>
      <c r="BE26" s="4">
        <v>6</v>
      </c>
      <c r="BF26" s="4">
        <v>7</v>
      </c>
      <c r="BG26" s="4">
        <v>6</v>
      </c>
      <c r="BH26" s="4">
        <v>6</v>
      </c>
      <c r="BI26">
        <v>4</v>
      </c>
      <c r="BL26" s="4">
        <v>6</v>
      </c>
      <c r="BM26" s="4">
        <v>7</v>
      </c>
      <c r="BN26" s="4">
        <v>8</v>
      </c>
      <c r="BO26" s="4">
        <v>5</v>
      </c>
      <c r="BS26" s="4">
        <v>7</v>
      </c>
      <c r="BT26" s="4">
        <v>7</v>
      </c>
      <c r="BU26" s="4">
        <v>8</v>
      </c>
      <c r="BV26" s="4">
        <v>8</v>
      </c>
      <c r="BW26">
        <v>3</v>
      </c>
      <c r="BZ26" s="4">
        <v>6</v>
      </c>
      <c r="CA26" s="4">
        <v>8</v>
      </c>
      <c r="CB26" s="4">
        <v>7</v>
      </c>
      <c r="CC26" s="4">
        <v>6</v>
      </c>
      <c r="CD26">
        <v>3</v>
      </c>
    </row>
    <row r="27" spans="1:84" x14ac:dyDescent="0.25">
      <c r="A27" s="1">
        <v>24</v>
      </c>
      <c r="B27">
        <v>11252167437</v>
      </c>
      <c r="C27">
        <v>250478637</v>
      </c>
      <c r="D27" s="2">
        <v>43832.511423611111</v>
      </c>
      <c r="E27" s="2">
        <v>43832.537488425929</v>
      </c>
      <c r="F27" s="1" t="s">
        <v>96</v>
      </c>
      <c r="G27" s="1">
        <v>29</v>
      </c>
      <c r="H27" s="4">
        <v>9</v>
      </c>
      <c r="I27" s="4">
        <v>4</v>
      </c>
      <c r="J27" s="4">
        <v>1</v>
      </c>
      <c r="K27" s="4">
        <v>1</v>
      </c>
      <c r="L27">
        <v>9</v>
      </c>
      <c r="M27">
        <v>2</v>
      </c>
      <c r="O27" s="4">
        <v>9</v>
      </c>
      <c r="P27" s="4">
        <v>4</v>
      </c>
      <c r="Q27" s="4">
        <v>6</v>
      </c>
      <c r="R27" s="4">
        <v>1</v>
      </c>
      <c r="S27">
        <v>9</v>
      </c>
      <c r="T27">
        <v>2</v>
      </c>
      <c r="V27" s="4">
        <v>9</v>
      </c>
      <c r="W27" s="4">
        <v>2</v>
      </c>
      <c r="X27" s="4">
        <v>1</v>
      </c>
      <c r="Y27" s="4">
        <v>1</v>
      </c>
      <c r="Z27">
        <v>9</v>
      </c>
      <c r="AA27">
        <v>2</v>
      </c>
      <c r="AC27" s="4">
        <v>9</v>
      </c>
      <c r="AD27" s="4">
        <v>4</v>
      </c>
      <c r="AE27" s="4">
        <v>3</v>
      </c>
      <c r="AF27" s="4">
        <v>1</v>
      </c>
      <c r="AG27">
        <v>9</v>
      </c>
      <c r="AH27">
        <v>2</v>
      </c>
      <c r="AJ27" s="4">
        <v>8</v>
      </c>
      <c r="AK27" s="4">
        <v>2</v>
      </c>
      <c r="AL27" s="4">
        <v>6</v>
      </c>
      <c r="AM27" s="4">
        <v>2</v>
      </c>
      <c r="AN27">
        <v>9</v>
      </c>
      <c r="AO27">
        <v>1</v>
      </c>
      <c r="AP27" t="s">
        <v>97</v>
      </c>
      <c r="AQ27" s="4">
        <v>9</v>
      </c>
      <c r="AR27" s="4">
        <v>1</v>
      </c>
      <c r="AS27" s="4">
        <v>9</v>
      </c>
      <c r="AT27" s="4">
        <v>5</v>
      </c>
      <c r="AU27">
        <v>9</v>
      </c>
      <c r="AV27">
        <v>1</v>
      </c>
      <c r="AW27" t="s">
        <v>98</v>
      </c>
      <c r="AX27" s="4">
        <v>7</v>
      </c>
      <c r="AY27" s="4">
        <v>8</v>
      </c>
      <c r="AZ27" s="4">
        <v>7</v>
      </c>
      <c r="BA27" s="4">
        <v>3</v>
      </c>
      <c r="BB27">
        <v>9</v>
      </c>
      <c r="BC27">
        <v>2</v>
      </c>
      <c r="BE27" s="4">
        <v>6</v>
      </c>
      <c r="BF27" s="4">
        <v>6</v>
      </c>
      <c r="BG27" s="4">
        <v>8</v>
      </c>
      <c r="BH27" s="4">
        <v>4</v>
      </c>
      <c r="BI27">
        <v>9</v>
      </c>
      <c r="BJ27">
        <v>2</v>
      </c>
      <c r="BL27" s="4">
        <v>7</v>
      </c>
      <c r="BM27" s="4">
        <v>6</v>
      </c>
      <c r="BN27" s="4">
        <v>9</v>
      </c>
      <c r="BO27" s="4">
        <v>6</v>
      </c>
      <c r="BP27">
        <v>9</v>
      </c>
      <c r="BQ27">
        <v>1</v>
      </c>
      <c r="BR27" t="s">
        <v>99</v>
      </c>
      <c r="BS27" s="4">
        <v>7</v>
      </c>
      <c r="BT27" s="4">
        <v>4</v>
      </c>
      <c r="BU27" s="4">
        <v>9</v>
      </c>
      <c r="BV27" s="4">
        <v>9</v>
      </c>
      <c r="BW27">
        <v>9</v>
      </c>
      <c r="BX27">
        <v>1</v>
      </c>
      <c r="BY27" t="s">
        <v>100</v>
      </c>
      <c r="BZ27" s="4">
        <v>4</v>
      </c>
      <c r="CA27" s="4">
        <v>3</v>
      </c>
      <c r="CB27" s="4">
        <v>9</v>
      </c>
      <c r="CC27" s="4">
        <v>2</v>
      </c>
      <c r="CD27">
        <v>9</v>
      </c>
      <c r="CE27">
        <v>2</v>
      </c>
    </row>
    <row r="28" spans="1:84" x14ac:dyDescent="0.25">
      <c r="A28" s="1">
        <v>25</v>
      </c>
      <c r="B28">
        <v>11252085840</v>
      </c>
      <c r="C28">
        <v>250478637</v>
      </c>
      <c r="D28" s="2">
        <v>43832.475555555553</v>
      </c>
      <c r="E28" s="2">
        <v>43832.481203703705</v>
      </c>
      <c r="F28" s="1" t="s">
        <v>101</v>
      </c>
      <c r="G28" s="1">
        <v>30</v>
      </c>
      <c r="H28" s="4">
        <v>8</v>
      </c>
      <c r="I28" s="4">
        <v>4</v>
      </c>
      <c r="J28" s="4">
        <v>1</v>
      </c>
      <c r="K28" s="4">
        <v>4</v>
      </c>
      <c r="L28">
        <v>6</v>
      </c>
      <c r="M28">
        <v>2</v>
      </c>
      <c r="O28" s="4">
        <v>7</v>
      </c>
      <c r="P28" s="4">
        <v>4</v>
      </c>
      <c r="Q28" s="4">
        <v>4</v>
      </c>
      <c r="R28" s="4">
        <v>2</v>
      </c>
      <c r="T28">
        <v>2</v>
      </c>
      <c r="V28" s="4">
        <v>8</v>
      </c>
      <c r="W28" s="4">
        <v>4</v>
      </c>
      <c r="X28" s="4">
        <v>8</v>
      </c>
      <c r="Y28" s="4">
        <v>7</v>
      </c>
      <c r="Z28">
        <v>7</v>
      </c>
      <c r="AA28">
        <v>1</v>
      </c>
      <c r="AB28" t="s">
        <v>102</v>
      </c>
      <c r="AC28" s="4">
        <v>2</v>
      </c>
      <c r="AD28" s="4">
        <v>2</v>
      </c>
      <c r="AE28" s="4">
        <v>2</v>
      </c>
      <c r="AF28" s="4">
        <v>7</v>
      </c>
      <c r="AG28">
        <v>5</v>
      </c>
      <c r="AH28">
        <v>2</v>
      </c>
      <c r="AJ28" s="4"/>
      <c r="AK28" s="4"/>
      <c r="AL28" s="4"/>
      <c r="AM28" s="4"/>
      <c r="AQ28" s="4"/>
      <c r="AR28" s="4"/>
      <c r="AS28" s="4"/>
      <c r="AT28" s="4"/>
      <c r="AX28" s="4"/>
      <c r="AY28" s="4"/>
      <c r="AZ28" s="4"/>
      <c r="BA28" s="4"/>
      <c r="BE28" s="4"/>
      <c r="BF28" s="4"/>
      <c r="BG28" s="4"/>
      <c r="BH28" s="4"/>
      <c r="BL28" s="4"/>
      <c r="BM28" s="4"/>
      <c r="BN28" s="4"/>
      <c r="BO28" s="4"/>
      <c r="BS28" s="4"/>
      <c r="BT28" s="4"/>
      <c r="BU28" s="4"/>
      <c r="BV28" s="4"/>
      <c r="BZ28" s="4"/>
      <c r="CA28" s="4"/>
      <c r="CB28" s="4"/>
      <c r="CC28" s="4"/>
    </row>
    <row r="30" spans="1:84" x14ac:dyDescent="0.25">
      <c r="L30">
        <v>9</v>
      </c>
      <c r="M30">
        <f>COUNTIF(L$4:L$28,L30)</f>
        <v>2</v>
      </c>
      <c r="N30" s="10">
        <f>M30/SUM(M30:M38)</f>
        <v>8.3333333333333329E-2</v>
      </c>
      <c r="S30">
        <v>9</v>
      </c>
      <c r="T30">
        <f>COUNTIF(S$4:S$28,S30)</f>
        <v>2</v>
      </c>
      <c r="U30" s="10">
        <f>T30/SUM(T30:T38)</f>
        <v>9.0909090909090912E-2</v>
      </c>
      <c r="Z30">
        <v>9</v>
      </c>
      <c r="AA30">
        <f>COUNTIF(Z$4:Z$28,Z30)</f>
        <v>4</v>
      </c>
      <c r="AB30" s="10">
        <f>AA30/SUM(AA30:AA38)</f>
        <v>0.17391304347826086</v>
      </c>
      <c r="AG30">
        <v>9</v>
      </c>
      <c r="AH30">
        <f>COUNTIF(AG$4:AG$28,AG30)</f>
        <v>3</v>
      </c>
      <c r="AI30" s="10">
        <f>AH30/SUM(AH30:AH38)</f>
        <v>0.13636363636363635</v>
      </c>
      <c r="AN30">
        <v>9</v>
      </c>
      <c r="AO30">
        <f>COUNTIF(AN$4:AN$28,AN30)</f>
        <v>2</v>
      </c>
      <c r="AP30" s="10">
        <f>AO30/SUM(AO30:AO38)</f>
        <v>0.1111111111111111</v>
      </c>
      <c r="AU30">
        <v>9</v>
      </c>
      <c r="AV30">
        <f>COUNTIF(AU$4:AU$28,AU30)</f>
        <v>3</v>
      </c>
      <c r="AW30" s="10">
        <f>AV30/SUM(AV30:AV38)</f>
        <v>0.17647058823529413</v>
      </c>
      <c r="BB30">
        <v>9</v>
      </c>
      <c r="BC30">
        <f>COUNTIF(BB$4:BB$28,BB30)</f>
        <v>2</v>
      </c>
      <c r="BD30" s="10">
        <f>BC30/SUM(BC30:BC38)</f>
        <v>0.11764705882352941</v>
      </c>
      <c r="BI30">
        <v>9</v>
      </c>
      <c r="BJ30">
        <f>COUNTIF(BI$4:BI$28,BI30)</f>
        <v>2</v>
      </c>
      <c r="BK30" s="10">
        <f>BJ30/SUM(BJ30:BJ38)</f>
        <v>0.10526315789473684</v>
      </c>
      <c r="BP30">
        <v>9</v>
      </c>
      <c r="BQ30">
        <f>COUNTIF(BP$4:BP$28,BP30)</f>
        <v>2</v>
      </c>
      <c r="BR30" s="10">
        <f>BQ30/SUM(BQ30:BQ38)</f>
        <v>0.1111111111111111</v>
      </c>
      <c r="BW30">
        <v>9</v>
      </c>
      <c r="BX30">
        <f>COUNTIF(BW$4:BW$28,BW30)</f>
        <v>3</v>
      </c>
      <c r="BY30" s="10">
        <f>BX30/SUM(BX30:BX38)</f>
        <v>0.17647058823529413</v>
      </c>
      <c r="CD30">
        <v>9</v>
      </c>
      <c r="CE30">
        <f>COUNTIF(CD$4:CD$28,CD30)</f>
        <v>2</v>
      </c>
      <c r="CF30" s="10">
        <f>CE30/SUM(CE30:CE38)</f>
        <v>0.10526315789473684</v>
      </c>
    </row>
    <row r="31" spans="1:84" x14ac:dyDescent="0.25">
      <c r="L31">
        <v>8</v>
      </c>
      <c r="M31">
        <f t="shared" ref="M31:M38" si="0">COUNTIF(L$4:L$28,L31)</f>
        <v>3</v>
      </c>
      <c r="N31" s="10">
        <f>SUM(M30:M31)/SUM(M30:M38)</f>
        <v>0.20833333333333334</v>
      </c>
      <c r="S31">
        <v>8</v>
      </c>
      <c r="T31">
        <f t="shared" ref="T31:T38" si="1">COUNTIF(S$4:S$28,S31)</f>
        <v>2</v>
      </c>
      <c r="U31" s="10">
        <f>SUM(T30:T31)/SUM(T30:T38)</f>
        <v>0.18181818181818182</v>
      </c>
      <c r="Z31">
        <v>8</v>
      </c>
      <c r="AA31">
        <f t="shared" ref="AA31:AA38" si="2">COUNTIF(Z$4:Z$28,Z31)</f>
        <v>1</v>
      </c>
      <c r="AB31" s="10">
        <f>SUM(AA30:AA31)/SUM(AA30:AA38)</f>
        <v>0.21739130434782608</v>
      </c>
      <c r="AG31">
        <v>8</v>
      </c>
      <c r="AH31">
        <f t="shared" ref="AH31:AH38" si="3">COUNTIF(AG$4:AG$28,AG31)</f>
        <v>3</v>
      </c>
      <c r="AI31" s="10">
        <f>SUM(AH30:AH31)/SUM(AH30:AH38)</f>
        <v>0.27272727272727271</v>
      </c>
      <c r="AN31">
        <v>8</v>
      </c>
      <c r="AO31">
        <f t="shared" ref="AO31:AO38" si="4">COUNTIF(AN$4:AN$28,AN31)</f>
        <v>0</v>
      </c>
      <c r="AP31" s="10">
        <f>SUM(AO30:AO31)/SUM(AO30:AO38)</f>
        <v>0.1111111111111111</v>
      </c>
      <c r="AU31">
        <v>8</v>
      </c>
      <c r="AV31">
        <f t="shared" ref="AV31:AV38" si="5">COUNTIF(AU$4:AU$28,AU31)</f>
        <v>2</v>
      </c>
      <c r="AW31" s="10">
        <f>SUM(AV30:AV31)/SUM(AV30:AV38)</f>
        <v>0.29411764705882354</v>
      </c>
      <c r="BB31">
        <v>8</v>
      </c>
      <c r="BC31">
        <f t="shared" ref="BC31:BC38" si="6">COUNTIF(BB$4:BB$28,BB31)</f>
        <v>1</v>
      </c>
      <c r="BD31" s="10">
        <f>SUM(BC30:BC31)/SUM(BC30:BC38)</f>
        <v>0.17647058823529413</v>
      </c>
      <c r="BI31">
        <v>8</v>
      </c>
      <c r="BJ31">
        <f t="shared" ref="BJ31:BJ38" si="7">COUNTIF(BI$4:BI$28,BI31)</f>
        <v>0</v>
      </c>
      <c r="BK31" s="10">
        <f>SUM(BJ30:BJ31)/SUM(BJ30:BJ38)</f>
        <v>0.10526315789473684</v>
      </c>
      <c r="BP31">
        <v>8</v>
      </c>
      <c r="BQ31">
        <f t="shared" ref="BQ31:BQ38" si="8">COUNTIF(BP$4:BP$28,BP31)</f>
        <v>6</v>
      </c>
      <c r="BR31" s="10">
        <f>SUM(BQ30:BQ31)/SUM(BQ30:BQ38)</f>
        <v>0.44444444444444442</v>
      </c>
      <c r="BW31">
        <v>8</v>
      </c>
      <c r="BX31">
        <f t="shared" ref="BX31:BX38" si="9">COUNTIF(BW$4:BW$28,BW31)</f>
        <v>2</v>
      </c>
      <c r="BY31" s="10">
        <f>SUM(BX30:BX31)/SUM(BX30:BX38)</f>
        <v>0.29411764705882354</v>
      </c>
      <c r="CD31">
        <v>8</v>
      </c>
      <c r="CE31">
        <f t="shared" ref="CE31:CE38" si="10">COUNTIF(CD$4:CD$28,CD31)</f>
        <v>2</v>
      </c>
      <c r="CF31" s="10">
        <f>SUM(CE30:CE31)/SUM(CE30:CE38)</f>
        <v>0.21052631578947367</v>
      </c>
    </row>
    <row r="32" spans="1:84" x14ac:dyDescent="0.25">
      <c r="A32" s="8"/>
      <c r="D32" s="8"/>
      <c r="E32" s="8"/>
      <c r="F32" s="8"/>
      <c r="G32" s="8"/>
      <c r="L32">
        <v>7</v>
      </c>
      <c r="M32">
        <f t="shared" si="0"/>
        <v>3</v>
      </c>
      <c r="N32" s="10">
        <f>SUM(M30:M32)/SUM(M30:M38)</f>
        <v>0.33333333333333331</v>
      </c>
      <c r="S32">
        <v>7</v>
      </c>
      <c r="T32">
        <f t="shared" si="1"/>
        <v>2</v>
      </c>
      <c r="U32" s="10">
        <f>SUM(T30:T32)/SUM(T30:T38)</f>
        <v>0.27272727272727271</v>
      </c>
      <c r="Z32">
        <v>7</v>
      </c>
      <c r="AA32">
        <f t="shared" si="2"/>
        <v>7</v>
      </c>
      <c r="AB32" s="10">
        <f>SUM(AA30:AA32)/SUM(AA30:AA38)</f>
        <v>0.52173913043478259</v>
      </c>
      <c r="AG32">
        <v>7</v>
      </c>
      <c r="AH32">
        <f t="shared" si="3"/>
        <v>5</v>
      </c>
      <c r="AI32" s="10">
        <f>SUM(AH30:AH32)/SUM(AH30:AH38)</f>
        <v>0.5</v>
      </c>
      <c r="AN32">
        <v>7</v>
      </c>
      <c r="AO32">
        <f t="shared" si="4"/>
        <v>2</v>
      </c>
      <c r="AP32" s="10">
        <f>SUM(AO30:AO32)/SUM(AO30:AO38)</f>
        <v>0.22222222222222221</v>
      </c>
      <c r="AU32">
        <v>7</v>
      </c>
      <c r="AV32">
        <f t="shared" si="5"/>
        <v>2</v>
      </c>
      <c r="AW32" s="10">
        <f>SUM(AV30:AV32)/SUM(AV30:AV38)</f>
        <v>0.41176470588235292</v>
      </c>
      <c r="BB32">
        <v>7</v>
      </c>
      <c r="BC32">
        <f t="shared" si="6"/>
        <v>2</v>
      </c>
      <c r="BD32" s="10">
        <f>SUM(BC30:BC32)/SUM(BC30:BC38)</f>
        <v>0.29411764705882354</v>
      </c>
      <c r="BI32">
        <v>7</v>
      </c>
      <c r="BJ32">
        <f t="shared" si="7"/>
        <v>6</v>
      </c>
      <c r="BK32" s="10">
        <f>SUM(BJ30:BJ32)/SUM(BJ30:BJ38)</f>
        <v>0.42105263157894735</v>
      </c>
      <c r="BP32">
        <v>7</v>
      </c>
      <c r="BQ32">
        <f t="shared" si="8"/>
        <v>4</v>
      </c>
      <c r="BR32" s="10">
        <f>SUM(BQ30:BQ32)/SUM(BQ30:BQ38)</f>
        <v>0.66666666666666663</v>
      </c>
      <c r="BW32">
        <v>7</v>
      </c>
      <c r="BX32">
        <f t="shared" si="9"/>
        <v>2</v>
      </c>
      <c r="BY32" s="10">
        <f>SUM(BX30:BX32)/SUM(BX30:BX38)</f>
        <v>0.41176470588235292</v>
      </c>
      <c r="CD32">
        <v>7</v>
      </c>
      <c r="CE32">
        <f t="shared" si="10"/>
        <v>2</v>
      </c>
      <c r="CF32" s="10">
        <f>SUM(CE30:CE32)/SUM(CE30:CE38)</f>
        <v>0.31578947368421051</v>
      </c>
    </row>
    <row r="33" spans="1:84" x14ac:dyDescent="0.25">
      <c r="A33" s="8"/>
      <c r="D33" s="8"/>
      <c r="E33" s="8"/>
      <c r="F33" s="8"/>
      <c r="G33" s="8"/>
      <c r="L33">
        <v>6</v>
      </c>
      <c r="M33">
        <f t="shared" si="0"/>
        <v>6</v>
      </c>
      <c r="N33" s="10">
        <f>SUM(M30:M33)/SUM(M30:M38)</f>
        <v>0.58333333333333337</v>
      </c>
      <c r="S33">
        <v>6</v>
      </c>
      <c r="T33">
        <f t="shared" si="1"/>
        <v>3</v>
      </c>
      <c r="U33" s="10">
        <f>SUM(T30:T33)/SUM(T30:T38)</f>
        <v>0.40909090909090912</v>
      </c>
      <c r="Z33">
        <v>6</v>
      </c>
      <c r="AA33">
        <f t="shared" si="2"/>
        <v>5</v>
      </c>
      <c r="AB33" s="10">
        <f>SUM(AA30:AA33)/SUM(AA30:AA38)</f>
        <v>0.73913043478260865</v>
      </c>
      <c r="AG33">
        <v>6</v>
      </c>
      <c r="AH33">
        <f t="shared" si="3"/>
        <v>3</v>
      </c>
      <c r="AI33" s="10">
        <f>SUM(AH30:AH33)/SUM(AH30:AH38)</f>
        <v>0.63636363636363635</v>
      </c>
      <c r="AN33">
        <v>6</v>
      </c>
      <c r="AO33">
        <f t="shared" si="4"/>
        <v>4</v>
      </c>
      <c r="AP33" s="10">
        <f>SUM(AO30:AO33)/SUM(AO30:AO38)</f>
        <v>0.44444444444444442</v>
      </c>
      <c r="AU33">
        <v>6</v>
      </c>
      <c r="AV33">
        <f t="shared" si="5"/>
        <v>1</v>
      </c>
      <c r="AW33" s="10">
        <f>SUM(AV30:AV33)/SUM(AV30:AV38)</f>
        <v>0.47058823529411764</v>
      </c>
      <c r="BB33">
        <v>6</v>
      </c>
      <c r="BC33">
        <f t="shared" si="6"/>
        <v>4</v>
      </c>
      <c r="BD33" s="10">
        <f>SUM(BC30:BC33)/SUM(BC30:BC38)</f>
        <v>0.52941176470588236</v>
      </c>
      <c r="BI33">
        <v>6</v>
      </c>
      <c r="BJ33">
        <f t="shared" si="7"/>
        <v>3</v>
      </c>
      <c r="BK33" s="10">
        <f>SUM(BJ30:BJ33)/SUM(BJ30:BJ38)</f>
        <v>0.57894736842105265</v>
      </c>
      <c r="BP33">
        <v>6</v>
      </c>
      <c r="BQ33">
        <f t="shared" si="8"/>
        <v>3</v>
      </c>
      <c r="BR33" s="10">
        <f>SUM(BQ30:BQ33)/SUM(BQ30:BQ38)</f>
        <v>0.83333333333333337</v>
      </c>
      <c r="BW33">
        <v>6</v>
      </c>
      <c r="BX33">
        <f t="shared" si="9"/>
        <v>4</v>
      </c>
      <c r="BY33" s="10">
        <f>SUM(BX30:BX33)/SUM(BX30:BX38)</f>
        <v>0.6470588235294118</v>
      </c>
      <c r="CD33">
        <v>6</v>
      </c>
      <c r="CE33">
        <f t="shared" si="10"/>
        <v>3</v>
      </c>
      <c r="CF33" s="10">
        <f>SUM(CE30:CE33)/SUM(CE30:CE38)</f>
        <v>0.47368421052631576</v>
      </c>
    </row>
    <row r="34" spans="1:84" x14ac:dyDescent="0.25">
      <c r="A34" s="8"/>
      <c r="D34" s="8"/>
      <c r="E34" s="8"/>
      <c r="F34" s="8"/>
      <c r="G34" s="8"/>
      <c r="L34" s="4">
        <v>5</v>
      </c>
      <c r="M34" s="4">
        <f t="shared" si="0"/>
        <v>3</v>
      </c>
      <c r="N34" s="11">
        <f>SUM(M30:M34)/SUM(M30:M38)</f>
        <v>0.70833333333333337</v>
      </c>
      <c r="S34" s="4">
        <v>5</v>
      </c>
      <c r="T34" s="4">
        <f t="shared" si="1"/>
        <v>6</v>
      </c>
      <c r="U34" s="11">
        <f>SUM(T30:T34)/SUM(T30:T38)</f>
        <v>0.68181818181818177</v>
      </c>
      <c r="Z34" s="4">
        <v>5</v>
      </c>
      <c r="AA34" s="4">
        <f t="shared" si="2"/>
        <v>2</v>
      </c>
      <c r="AB34" s="11">
        <f>SUM(AA30:AA34)/SUM(AA30:AA38)</f>
        <v>0.82608695652173914</v>
      </c>
      <c r="AG34" s="4">
        <v>5</v>
      </c>
      <c r="AH34" s="4">
        <f t="shared" si="3"/>
        <v>2</v>
      </c>
      <c r="AI34" s="11">
        <f>SUM(AH30:AH34)/SUM(AH30:AH38)</f>
        <v>0.72727272727272729</v>
      </c>
      <c r="AN34" s="4">
        <v>5</v>
      </c>
      <c r="AO34" s="4">
        <f t="shared" si="4"/>
        <v>2</v>
      </c>
      <c r="AP34" s="11">
        <f>SUM(AO30:AO34)/SUM(AO30:AO38)</f>
        <v>0.55555555555555558</v>
      </c>
      <c r="AU34" s="4">
        <v>5</v>
      </c>
      <c r="AV34" s="4">
        <f t="shared" si="5"/>
        <v>2</v>
      </c>
      <c r="AW34" s="11">
        <f>SUM(AV30:AV34)/SUM(AV30:AV38)</f>
        <v>0.58823529411764708</v>
      </c>
      <c r="BB34" s="4">
        <v>5</v>
      </c>
      <c r="BC34" s="4">
        <f t="shared" si="6"/>
        <v>4</v>
      </c>
      <c r="BD34" s="11">
        <f>SUM(BC30:BC34)/SUM(BC30:BC38)</f>
        <v>0.76470588235294112</v>
      </c>
      <c r="BI34" s="4">
        <v>5</v>
      </c>
      <c r="BJ34" s="4">
        <f t="shared" si="7"/>
        <v>3</v>
      </c>
      <c r="BK34" s="11">
        <f>SUM(BJ30:BJ34)/SUM(BJ30:BJ38)</f>
        <v>0.73684210526315785</v>
      </c>
      <c r="BP34" s="4">
        <v>5</v>
      </c>
      <c r="BQ34" s="4">
        <f t="shared" si="8"/>
        <v>0</v>
      </c>
      <c r="BR34" s="11">
        <f>SUM(BQ30:BQ34)/SUM(BQ30:BQ38)</f>
        <v>0.83333333333333337</v>
      </c>
      <c r="BW34" s="4">
        <v>5</v>
      </c>
      <c r="BX34" s="4">
        <f t="shared" si="9"/>
        <v>2</v>
      </c>
      <c r="BY34" s="11">
        <f>SUM(BX30:BX34)/SUM(BX30:BX38)</f>
        <v>0.76470588235294112</v>
      </c>
      <c r="CD34" s="4">
        <v>5</v>
      </c>
      <c r="CE34" s="4">
        <f t="shared" si="10"/>
        <v>3</v>
      </c>
      <c r="CF34" s="11">
        <f>SUM(CE30:CE34)/SUM(CE30:CE38)</f>
        <v>0.63157894736842102</v>
      </c>
    </row>
    <row r="35" spans="1:84" x14ac:dyDescent="0.25">
      <c r="A35" s="8"/>
      <c r="D35" s="8"/>
      <c r="E35" s="8"/>
      <c r="F35" s="8"/>
      <c r="G35" s="8"/>
      <c r="L35">
        <v>4</v>
      </c>
      <c r="M35">
        <f t="shared" si="0"/>
        <v>2</v>
      </c>
      <c r="N35" s="10">
        <f>SUM(M30:M35)/SUM(M30:M38)</f>
        <v>0.79166666666666663</v>
      </c>
      <c r="S35">
        <v>4</v>
      </c>
      <c r="T35">
        <f t="shared" si="1"/>
        <v>2</v>
      </c>
      <c r="U35" s="10">
        <f>SUM(T30:T35)/SUM(T30:T38)</f>
        <v>0.77272727272727271</v>
      </c>
      <c r="Z35">
        <v>4</v>
      </c>
      <c r="AA35">
        <f t="shared" si="2"/>
        <v>1</v>
      </c>
      <c r="AB35" s="10">
        <f>SUM(AA30:AA35)/SUM(AA30:AA38)</f>
        <v>0.86956521739130432</v>
      </c>
      <c r="AG35">
        <v>4</v>
      </c>
      <c r="AH35">
        <f t="shared" si="3"/>
        <v>2</v>
      </c>
      <c r="AI35" s="10">
        <f>SUM(AH30:AH35)/SUM(AH30:AH38)</f>
        <v>0.81818181818181823</v>
      </c>
      <c r="AN35">
        <v>4</v>
      </c>
      <c r="AO35">
        <f t="shared" si="4"/>
        <v>0</v>
      </c>
      <c r="AP35" s="10">
        <f>SUM(AO30:AO35)/SUM(AO30:AO38)</f>
        <v>0.55555555555555558</v>
      </c>
      <c r="AU35">
        <v>4</v>
      </c>
      <c r="AV35">
        <f t="shared" si="5"/>
        <v>0</v>
      </c>
      <c r="AW35" s="10">
        <f>SUM(AV30:AV35)/SUM(AV30:AV38)</f>
        <v>0.58823529411764708</v>
      </c>
      <c r="BB35">
        <v>4</v>
      </c>
      <c r="BC35">
        <f t="shared" si="6"/>
        <v>1</v>
      </c>
      <c r="BD35" s="10">
        <f>SUM(BC30:BC35)/SUM(BC30:BC38)</f>
        <v>0.82352941176470584</v>
      </c>
      <c r="BI35">
        <v>4</v>
      </c>
      <c r="BJ35">
        <f t="shared" si="7"/>
        <v>2</v>
      </c>
      <c r="BK35" s="10">
        <f>SUM(BJ30:BJ35)/SUM(BJ30:BJ38)</f>
        <v>0.84210526315789469</v>
      </c>
      <c r="BP35">
        <v>4</v>
      </c>
      <c r="BQ35">
        <f t="shared" si="8"/>
        <v>0</v>
      </c>
      <c r="BR35" s="10">
        <f>SUM(BQ30:BQ35)/SUM(BQ30:BQ38)</f>
        <v>0.83333333333333337</v>
      </c>
      <c r="BW35">
        <v>4</v>
      </c>
      <c r="BX35">
        <f t="shared" si="9"/>
        <v>1</v>
      </c>
      <c r="BY35" s="10">
        <f>SUM(BX30:BX35)/SUM(BX30:BX38)</f>
        <v>0.82352941176470584</v>
      </c>
      <c r="CD35">
        <v>4</v>
      </c>
      <c r="CE35">
        <f t="shared" si="10"/>
        <v>2</v>
      </c>
      <c r="CF35" s="10">
        <f>SUM(CE30:CE35)/SUM(CE30:CE38)</f>
        <v>0.73684210526315785</v>
      </c>
    </row>
    <row r="36" spans="1:84" x14ac:dyDescent="0.25">
      <c r="A36" s="8"/>
      <c r="D36" s="8"/>
      <c r="E36" s="8"/>
      <c r="F36" s="8"/>
      <c r="G36" s="8"/>
      <c r="L36">
        <v>3</v>
      </c>
      <c r="M36">
        <f t="shared" si="0"/>
        <v>1</v>
      </c>
      <c r="N36" s="10">
        <f>SUM(M30:M36)/SUM(M30:M38)</f>
        <v>0.83333333333333337</v>
      </c>
      <c r="S36">
        <v>3</v>
      </c>
      <c r="T36">
        <f t="shared" si="1"/>
        <v>3</v>
      </c>
      <c r="U36" s="10">
        <f>SUM(T30:T36)/SUM(T30:T38)</f>
        <v>0.90909090909090906</v>
      </c>
      <c r="Z36">
        <v>3</v>
      </c>
      <c r="AA36">
        <f t="shared" si="2"/>
        <v>3</v>
      </c>
      <c r="AB36" s="10">
        <f>SUM(AA30:AA36)/SUM(AA30:AA38)</f>
        <v>1</v>
      </c>
      <c r="AG36">
        <v>3</v>
      </c>
      <c r="AH36">
        <f t="shared" si="3"/>
        <v>3</v>
      </c>
      <c r="AI36" s="10">
        <f>SUM(AH30:AH36)/SUM(AH30:AH38)</f>
        <v>0.95454545454545459</v>
      </c>
      <c r="AN36">
        <v>3</v>
      </c>
      <c r="AO36">
        <f t="shared" si="4"/>
        <v>5</v>
      </c>
      <c r="AP36" s="10">
        <f>SUM(AO30:AO36)/SUM(AO30:AO38)</f>
        <v>0.83333333333333337</v>
      </c>
      <c r="AU36">
        <v>3</v>
      </c>
      <c r="AV36">
        <f t="shared" si="5"/>
        <v>3</v>
      </c>
      <c r="AW36" s="10">
        <f>SUM(AV30:AV36)/SUM(AV30:AV38)</f>
        <v>0.76470588235294112</v>
      </c>
      <c r="BB36">
        <v>3</v>
      </c>
      <c r="BC36">
        <f t="shared" si="6"/>
        <v>2</v>
      </c>
      <c r="BD36" s="10">
        <f>SUM(BC30:BC36)/SUM(BC30:BC38)</f>
        <v>0.94117647058823528</v>
      </c>
      <c r="BI36">
        <v>3</v>
      </c>
      <c r="BJ36">
        <f t="shared" si="7"/>
        <v>1</v>
      </c>
      <c r="BK36" s="10">
        <f>SUM(BJ30:BJ36)/SUM(BJ30:BJ38)</f>
        <v>0.89473684210526316</v>
      </c>
      <c r="BP36">
        <v>3</v>
      </c>
      <c r="BQ36">
        <f t="shared" si="8"/>
        <v>1</v>
      </c>
      <c r="BR36" s="10">
        <f>SUM(BQ30:BQ36)/SUM(BQ30:BQ38)</f>
        <v>0.88888888888888884</v>
      </c>
      <c r="BW36">
        <v>3</v>
      </c>
      <c r="BX36">
        <f t="shared" si="9"/>
        <v>1</v>
      </c>
      <c r="BY36" s="10">
        <f>SUM(BX30:BX36)/SUM(BX30:BX38)</f>
        <v>0.88235294117647056</v>
      </c>
      <c r="CD36">
        <v>3</v>
      </c>
      <c r="CE36">
        <f t="shared" si="10"/>
        <v>2</v>
      </c>
      <c r="CF36" s="10">
        <f>SUM(CE30:CE36)/SUM(CE30:CE38)</f>
        <v>0.84210526315789469</v>
      </c>
    </row>
    <row r="37" spans="1:84" x14ac:dyDescent="0.25">
      <c r="A37" s="8"/>
      <c r="D37" s="8"/>
      <c r="E37" s="8"/>
      <c r="F37" s="8"/>
      <c r="G37" s="8"/>
      <c r="L37">
        <v>2</v>
      </c>
      <c r="M37">
        <f t="shared" si="0"/>
        <v>2</v>
      </c>
      <c r="N37" s="10">
        <f>SUM(M30:M37)/SUM(M30:M38)</f>
        <v>0.91666666666666663</v>
      </c>
      <c r="S37">
        <v>2</v>
      </c>
      <c r="T37">
        <f t="shared" si="1"/>
        <v>2</v>
      </c>
      <c r="U37" s="10">
        <f>SUM(T30:T37)/SUM(T30:T38)</f>
        <v>1</v>
      </c>
      <c r="Z37">
        <v>2</v>
      </c>
      <c r="AA37">
        <f t="shared" si="2"/>
        <v>0</v>
      </c>
      <c r="AB37" s="10">
        <f>SUM(AA30:AA37)/SUM(AA30:AA38)</f>
        <v>1</v>
      </c>
      <c r="AG37">
        <v>2</v>
      </c>
      <c r="AH37">
        <f t="shared" si="3"/>
        <v>1</v>
      </c>
      <c r="AI37" s="10">
        <f>SUM(AH30:AH37)/SUM(AH30:AH38)</f>
        <v>1</v>
      </c>
      <c r="AN37">
        <v>2</v>
      </c>
      <c r="AO37">
        <f t="shared" si="4"/>
        <v>2</v>
      </c>
      <c r="AP37" s="10">
        <f>SUM(AO30:AO37)/SUM(AO30:AO38)</f>
        <v>0.94444444444444442</v>
      </c>
      <c r="AU37">
        <v>2</v>
      </c>
      <c r="AV37">
        <f t="shared" si="5"/>
        <v>2</v>
      </c>
      <c r="AW37" s="10">
        <f>SUM(AV30:AV37)/SUM(AV30:AV38)</f>
        <v>0.88235294117647056</v>
      </c>
      <c r="BB37">
        <v>2</v>
      </c>
      <c r="BC37">
        <f t="shared" si="6"/>
        <v>0</v>
      </c>
      <c r="BD37" s="10">
        <f>SUM(BC30:BC37)/SUM(BC30:BC38)</f>
        <v>0.94117647058823528</v>
      </c>
      <c r="BI37">
        <v>2</v>
      </c>
      <c r="BJ37">
        <f t="shared" si="7"/>
        <v>1</v>
      </c>
      <c r="BK37" s="10">
        <f>SUM(BJ30:BJ37)/SUM(BJ30:BJ38)</f>
        <v>0.94736842105263153</v>
      </c>
      <c r="BP37">
        <v>2</v>
      </c>
      <c r="BQ37">
        <f t="shared" si="8"/>
        <v>1</v>
      </c>
      <c r="BR37" s="10">
        <f>SUM(BQ30:BQ37)/SUM(BQ30:BQ38)</f>
        <v>0.94444444444444442</v>
      </c>
      <c r="BW37">
        <v>2</v>
      </c>
      <c r="BX37">
        <f t="shared" si="9"/>
        <v>0</v>
      </c>
      <c r="BY37" s="10">
        <f>SUM(BX30:BX37)/SUM(BX30:BX38)</f>
        <v>0.88235294117647056</v>
      </c>
      <c r="CD37">
        <v>2</v>
      </c>
      <c r="CE37">
        <f t="shared" si="10"/>
        <v>1</v>
      </c>
      <c r="CF37" s="10">
        <f>SUM(CE30:CE37)/SUM(CE30:CE38)</f>
        <v>0.89473684210526316</v>
      </c>
    </row>
    <row r="38" spans="1:84" x14ac:dyDescent="0.25">
      <c r="A38" s="8"/>
      <c r="D38" s="8"/>
      <c r="E38" s="8"/>
      <c r="F38" s="8"/>
      <c r="G38" s="8"/>
      <c r="L38">
        <v>1</v>
      </c>
      <c r="M38">
        <f t="shared" si="0"/>
        <v>2</v>
      </c>
      <c r="N38" s="10">
        <f>SUM(M30:M38)/SUM(M30:M38)</f>
        <v>1</v>
      </c>
      <c r="S38">
        <v>1</v>
      </c>
      <c r="T38">
        <f t="shared" si="1"/>
        <v>0</v>
      </c>
      <c r="U38" s="10">
        <f>SUM(T30:T38)/SUM(T30:T38)</f>
        <v>1</v>
      </c>
      <c r="Z38">
        <v>1</v>
      </c>
      <c r="AA38">
        <f t="shared" si="2"/>
        <v>0</v>
      </c>
      <c r="AB38" s="10">
        <f>SUM(AA30:AA38)/SUM(AA30:AA38)</f>
        <v>1</v>
      </c>
      <c r="AG38">
        <v>1</v>
      </c>
      <c r="AH38">
        <f t="shared" si="3"/>
        <v>0</v>
      </c>
      <c r="AI38" s="10">
        <f>SUM(AH30:AH38)/SUM(AH30:AH38)</f>
        <v>1</v>
      </c>
      <c r="AN38">
        <v>1</v>
      </c>
      <c r="AO38">
        <f t="shared" si="4"/>
        <v>1</v>
      </c>
      <c r="AP38" s="10">
        <f>SUM(AO30:AO38)/SUM(AO30:AO38)</f>
        <v>1</v>
      </c>
      <c r="AU38">
        <v>1</v>
      </c>
      <c r="AV38">
        <f t="shared" si="5"/>
        <v>2</v>
      </c>
      <c r="AW38" s="10">
        <f>SUM(AV30:AV38)/SUM(AV30:AV38)</f>
        <v>1</v>
      </c>
      <c r="BB38">
        <v>1</v>
      </c>
      <c r="BC38">
        <f t="shared" si="6"/>
        <v>1</v>
      </c>
      <c r="BD38" s="10">
        <f>SUM(BC30:BC38)/SUM(BC30:BC38)</f>
        <v>1</v>
      </c>
      <c r="BI38">
        <v>1</v>
      </c>
      <c r="BJ38">
        <f t="shared" si="7"/>
        <v>1</v>
      </c>
      <c r="BK38" s="10">
        <f>SUM(BJ30:BJ38)/SUM(BJ30:BJ38)</f>
        <v>1</v>
      </c>
      <c r="BP38">
        <v>1</v>
      </c>
      <c r="BQ38">
        <f t="shared" si="8"/>
        <v>1</v>
      </c>
      <c r="BR38" s="10">
        <f>SUM(BQ30:BQ38)/SUM(BQ30:BQ38)</f>
        <v>1</v>
      </c>
      <c r="BW38">
        <v>1</v>
      </c>
      <c r="BX38">
        <f t="shared" si="9"/>
        <v>2</v>
      </c>
      <c r="BY38" s="10">
        <f>SUM(BX30:BX38)/SUM(BX30:BX38)</f>
        <v>1</v>
      </c>
      <c r="CD38">
        <v>1</v>
      </c>
      <c r="CE38">
        <f t="shared" si="10"/>
        <v>2</v>
      </c>
      <c r="CF38" s="10">
        <f>SUM(CE30:CE38)/SUM(CE30:CE38)</f>
        <v>1</v>
      </c>
    </row>
    <row r="39" spans="1:84" x14ac:dyDescent="0.25">
      <c r="A39" s="8"/>
      <c r="D39" s="8"/>
      <c r="E39" s="8"/>
      <c r="F39" s="8"/>
      <c r="G39" s="8"/>
    </row>
    <row r="40" spans="1:84" x14ac:dyDescent="0.25">
      <c r="L40" s="1" t="s">
        <v>135</v>
      </c>
      <c r="M40">
        <f>COUNTIF(M4:M28,2)</f>
        <v>16</v>
      </c>
      <c r="S40" s="1" t="s">
        <v>135</v>
      </c>
      <c r="T40">
        <f>COUNTIF(T4:T28,2)</f>
        <v>15</v>
      </c>
      <c r="Z40" s="1" t="s">
        <v>135</v>
      </c>
      <c r="AA40">
        <f>COUNTIF(AA4:AA28,2)</f>
        <v>12</v>
      </c>
      <c r="AG40" s="1" t="s">
        <v>135</v>
      </c>
      <c r="AH40">
        <f>COUNTIF(AH4:AH28,2)</f>
        <v>13</v>
      </c>
      <c r="AN40" s="1" t="s">
        <v>135</v>
      </c>
      <c r="AO40">
        <f>COUNTIF(AO4:AO28,2)</f>
        <v>14</v>
      </c>
      <c r="AU40" s="1" t="s">
        <v>135</v>
      </c>
      <c r="AV40">
        <f>COUNTIF(AV4:AV28,2)</f>
        <v>13</v>
      </c>
      <c r="BB40" s="1" t="s">
        <v>135</v>
      </c>
      <c r="BC40">
        <f>COUNTIF(BC4:BC28,2)</f>
        <v>15</v>
      </c>
      <c r="BI40" s="1" t="s">
        <v>135</v>
      </c>
      <c r="BJ40">
        <f>COUNTIF(BJ4:BJ28,2)</f>
        <v>12</v>
      </c>
      <c r="BP40" s="1" t="s">
        <v>135</v>
      </c>
      <c r="BQ40">
        <f>COUNTIF(BQ4:BQ28,2)</f>
        <v>14</v>
      </c>
      <c r="BW40" s="1" t="s">
        <v>135</v>
      </c>
      <c r="BX40">
        <f>COUNTIF(BX4:BX28,2)</f>
        <v>11</v>
      </c>
      <c r="CD40" s="1" t="s">
        <v>135</v>
      </c>
      <c r="CE40">
        <f>COUNTIF(CE4:CE28,2)</f>
        <v>14</v>
      </c>
    </row>
    <row r="41" spans="1:84" x14ac:dyDescent="0.25">
      <c r="L41" s="1" t="s">
        <v>136</v>
      </c>
      <c r="M41">
        <f>COUNTIF(M4:M28,1)</f>
        <v>7</v>
      </c>
      <c r="S41" s="1" t="s">
        <v>136</v>
      </c>
      <c r="T41">
        <f>COUNTIF(T4:T28,1)</f>
        <v>8</v>
      </c>
      <c r="Z41" s="1" t="s">
        <v>136</v>
      </c>
      <c r="AA41">
        <f>COUNTIF(AA4:AA28,1)</f>
        <v>11</v>
      </c>
      <c r="AG41" s="1" t="s">
        <v>136</v>
      </c>
      <c r="AH41">
        <f>COUNTIF(AH4:AH28,1)</f>
        <v>10</v>
      </c>
      <c r="AN41" s="1" t="s">
        <v>136</v>
      </c>
      <c r="AO41">
        <f>COUNTIF(AO4:AO28,1)</f>
        <v>5</v>
      </c>
      <c r="AU41" s="1" t="s">
        <v>136</v>
      </c>
      <c r="AV41">
        <f>COUNTIF(AV4:AV28,1)</f>
        <v>7</v>
      </c>
      <c r="BB41" s="1" t="s">
        <v>136</v>
      </c>
      <c r="BC41">
        <f>COUNTIF(BC4:BC28,1)</f>
        <v>3</v>
      </c>
      <c r="BI41" s="1" t="s">
        <v>136</v>
      </c>
      <c r="BJ41">
        <f>COUNTIF(BJ4:BJ28,1)</f>
        <v>5</v>
      </c>
      <c r="BP41" s="1" t="s">
        <v>136</v>
      </c>
      <c r="BQ41">
        <f>COUNTIF(BQ4:BQ28,1)</f>
        <v>4</v>
      </c>
      <c r="BW41" s="1" t="s">
        <v>136</v>
      </c>
      <c r="BX41">
        <f>COUNTIF(BX4:BX28,1)</f>
        <v>7</v>
      </c>
      <c r="CD41" s="1" t="s">
        <v>136</v>
      </c>
      <c r="CE41">
        <f>COUNTIF(CE4:CE28,1)</f>
        <v>4</v>
      </c>
    </row>
  </sheetData>
  <mergeCells count="11">
    <mergeCell ref="AX1:BD1"/>
    <mergeCell ref="BE1:BK1"/>
    <mergeCell ref="BL1:BR1"/>
    <mergeCell ref="BS1:BY1"/>
    <mergeCell ref="BZ1:CF1"/>
    <mergeCell ref="AQ1:AW1"/>
    <mergeCell ref="H1:N1"/>
    <mergeCell ref="O1:U1"/>
    <mergeCell ref="V1:AB1"/>
    <mergeCell ref="AC1:AI1"/>
    <mergeCell ref="AJ1:AP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4DCD1-F1CE-4C2C-9E1E-E8DB1409B5E0}">
  <dimension ref="A1:P46"/>
  <sheetViews>
    <sheetView workbookViewId="0">
      <selection activeCell="O12" sqref="O12:P19"/>
    </sheetView>
  </sheetViews>
  <sheetFormatPr defaultRowHeight="15" x14ac:dyDescent="0.25"/>
  <cols>
    <col min="1" max="1" width="18.5703125" customWidth="1"/>
    <col min="2" max="5" width="16" style="1" customWidth="1"/>
  </cols>
  <sheetData>
    <row r="1" spans="1:16" x14ac:dyDescent="0.25">
      <c r="B1" s="1" t="s">
        <v>117</v>
      </c>
      <c r="C1" s="1" t="s">
        <v>118</v>
      </c>
      <c r="D1" s="1" t="s">
        <v>119</v>
      </c>
      <c r="E1" s="1" t="s">
        <v>120</v>
      </c>
    </row>
    <row r="2" spans="1:16" x14ac:dyDescent="0.25">
      <c r="A2" t="s">
        <v>115</v>
      </c>
      <c r="B2" s="3" cm="1">
        <f t="array" ref="B2">GEOMEAN(IF('Forms of Innovation phase 2'!BL$4:BL$28&gt;0,'Forms of Innovation phase 2'!BL$4:BL$28))</f>
        <v>5.5909102171302427</v>
      </c>
      <c r="C2" s="3" cm="1">
        <f t="array" ref="C2">GEOMEAN(IF('Forms of Innovation phase 2'!BM$4:BM$28&gt;0,'Forms of Innovation phase 2'!BM$4:BM$28))</f>
        <v>7.585814716073747</v>
      </c>
      <c r="D2" s="3" cm="1">
        <f t="array" ref="D2">GEOMEAN(IF('Forms of Innovation phase 2'!BN$4:BN$28&gt;0,'Forms of Innovation phase 2'!BN$4:BN$28))</f>
        <v>7.8995992487523816</v>
      </c>
      <c r="E2" s="3" cm="1">
        <f t="array" ref="E2">GEOMEAN(IF('Forms of Innovation phase 2'!BO$4:BO$28&gt;0,'Forms of Innovation phase 2'!BO$4:BO$28))</f>
        <v>6.119338777163267</v>
      </c>
      <c r="K2" s="6">
        <f>B2-C2</f>
        <v>-1.9949044989435043</v>
      </c>
      <c r="L2" s="6">
        <f>B2-D2</f>
        <v>-2.3086890316221389</v>
      </c>
      <c r="M2" s="6">
        <f>B2-E2</f>
        <v>-0.5284285600330243</v>
      </c>
      <c r="N2" s="6">
        <f>C2-D2</f>
        <v>-0.3137845326786346</v>
      </c>
      <c r="O2" s="6">
        <f>C2-E2</f>
        <v>1.46647593891048</v>
      </c>
      <c r="P2" s="6">
        <f>D2-E2</f>
        <v>1.7802604715891146</v>
      </c>
    </row>
    <row r="3" spans="1:16" x14ac:dyDescent="0.25">
      <c r="A3" t="s">
        <v>116</v>
      </c>
      <c r="B3" s="3">
        <f>AVERAGE('Forms of Innovation phase 2'!BL$4:BL$28)</f>
        <v>6.1052631578947372</v>
      </c>
      <c r="C3" s="3">
        <f>AVERAGE('Forms of Innovation phase 2'!BM$4:BM$28)</f>
        <v>7.7894736842105265</v>
      </c>
      <c r="D3" s="3">
        <f>AVERAGE('Forms of Innovation phase 2'!BN$4:BN$28)</f>
        <v>8.1052631578947363</v>
      </c>
      <c r="E3" s="3">
        <f>AVERAGE('Forms of Innovation phase 2'!BO$4:BO$28)</f>
        <v>6.4736842105263159</v>
      </c>
    </row>
    <row r="5" spans="1:16" x14ac:dyDescent="0.25">
      <c r="B5" s="1" t="s">
        <v>121</v>
      </c>
      <c r="C5" s="1" t="s">
        <v>122</v>
      </c>
      <c r="D5" s="1" t="s">
        <v>123</v>
      </c>
      <c r="E5" s="1" t="s">
        <v>124</v>
      </c>
      <c r="F5" s="1" t="s">
        <v>125</v>
      </c>
      <c r="G5" s="1" t="s">
        <v>126</v>
      </c>
      <c r="K5" s="1" t="s">
        <v>127</v>
      </c>
      <c r="L5" s="1" t="s">
        <v>128</v>
      </c>
      <c r="M5" s="1" t="s">
        <v>129</v>
      </c>
      <c r="N5" s="1" t="s">
        <v>130</v>
      </c>
    </row>
    <row r="6" spans="1:16" x14ac:dyDescent="0.25">
      <c r="A6">
        <v>1</v>
      </c>
      <c r="B6" s="1">
        <f>ABS('Forms of Innovation phase 2'!BL4-'Forms of Innovation phase 2'!BM4)+1</f>
        <v>4</v>
      </c>
      <c r="C6" s="1">
        <f>ABS('Forms of Innovation phase 2'!BL4-'Forms of Innovation phase 2'!BN4)+1</f>
        <v>4</v>
      </c>
      <c r="D6" s="1">
        <f>ABS('Forms of Innovation phase 2'!BL4-'Forms of Innovation phase 2'!BO4)+1</f>
        <v>2</v>
      </c>
      <c r="E6" s="1">
        <f>ABS('Forms of Innovation phase 2'!BM4-'Forms of Innovation phase 2'!BN4)+1</f>
        <v>1</v>
      </c>
      <c r="F6">
        <f>ABS('Forms of Innovation phase 2'!BM4-'Forms of Innovation phase 2'!BO4)+1</f>
        <v>5</v>
      </c>
      <c r="G6">
        <f>ABS('Forms of Innovation phase 2'!BN4-'Forms of Innovation phase 2'!BO4)+1</f>
        <v>5</v>
      </c>
      <c r="J6" s="5" t="s">
        <v>127</v>
      </c>
      <c r="K6" s="3">
        <v>1</v>
      </c>
      <c r="L6" s="3">
        <f>1/(ABS(B2-C2)+1)</f>
        <v>0.33390046338798596</v>
      </c>
      <c r="M6" s="3">
        <f>1/(ABS(B2-D2)+1)</f>
        <v>0.30223450751723674</v>
      </c>
      <c r="N6" s="3">
        <f>1/(ABS(B2-E2)+1)</f>
        <v>0.65426675878026863</v>
      </c>
    </row>
    <row r="7" spans="1:16" x14ac:dyDescent="0.25">
      <c r="A7">
        <f>A6+1</f>
        <v>2</v>
      </c>
      <c r="B7" s="1">
        <f>ABS('Forms of Innovation phase 2'!BL5-'Forms of Innovation phase 2'!BM5)+1</f>
        <v>2</v>
      </c>
      <c r="C7" s="1">
        <f>ABS('Forms of Innovation phase 2'!BL5-'Forms of Innovation phase 2'!BN5)+1</f>
        <v>3</v>
      </c>
      <c r="D7" s="1">
        <f>ABS('Forms of Innovation phase 2'!BL5-'Forms of Innovation phase 2'!BO5)+1</f>
        <v>2</v>
      </c>
      <c r="E7" s="1">
        <f>ABS('Forms of Innovation phase 2'!BM5-'Forms of Innovation phase 2'!BN5)+1</f>
        <v>2</v>
      </c>
      <c r="F7">
        <f>ABS('Forms of Innovation phase 2'!BM5-'Forms of Innovation phase 2'!BO5)+1</f>
        <v>3</v>
      </c>
      <c r="G7">
        <f>ABS('Forms of Innovation phase 2'!BN5-'Forms of Innovation phase 2'!BO5)+1</f>
        <v>4</v>
      </c>
      <c r="J7" s="5" t="s">
        <v>128</v>
      </c>
      <c r="K7" s="3">
        <f>1/L6</f>
        <v>2.9949044989435043</v>
      </c>
      <c r="L7" s="3">
        <v>1</v>
      </c>
      <c r="M7" s="3">
        <f>1/(ABS(C2-D2)+1)</f>
        <v>0.76115982120837655</v>
      </c>
      <c r="N7" s="3">
        <f>ABS(C2-E2)+1</f>
        <v>2.46647593891048</v>
      </c>
    </row>
    <row r="8" spans="1:16" x14ac:dyDescent="0.25">
      <c r="A8">
        <f t="shared" ref="A8:A30" si="0">A7+1</f>
        <v>3</v>
      </c>
      <c r="B8" s="1">
        <f>ABS('Forms of Innovation phase 2'!BL6-'Forms of Innovation phase 2'!BM6)+1</f>
        <v>4</v>
      </c>
      <c r="C8" s="1">
        <f>ABS('Forms of Innovation phase 2'!BL6-'Forms of Innovation phase 2'!BN6)+1</f>
        <v>4</v>
      </c>
      <c r="D8" s="1">
        <f>ABS('Forms of Innovation phase 2'!BL6-'Forms of Innovation phase 2'!BO6)+1</f>
        <v>4</v>
      </c>
      <c r="E8" s="1">
        <f>ABS('Forms of Innovation phase 2'!BM6-'Forms of Innovation phase 2'!BN6)+1</f>
        <v>1</v>
      </c>
      <c r="F8">
        <f>ABS('Forms of Innovation phase 2'!BM6-'Forms of Innovation phase 2'!BO6)+1</f>
        <v>1</v>
      </c>
      <c r="G8">
        <f>ABS('Forms of Innovation phase 2'!BN6-'Forms of Innovation phase 2'!BO6)+1</f>
        <v>1</v>
      </c>
      <c r="J8" s="5" t="s">
        <v>129</v>
      </c>
      <c r="K8" s="3">
        <f>1/M6</f>
        <v>3.3086890316221385</v>
      </c>
      <c r="L8" s="3">
        <f>1/M7</f>
        <v>1.3137845326786346</v>
      </c>
      <c r="M8" s="3">
        <v>1</v>
      </c>
      <c r="N8" s="3">
        <f>ABS(D2-E2)+1</f>
        <v>2.7802604715891146</v>
      </c>
    </row>
    <row r="9" spans="1:16" x14ac:dyDescent="0.25">
      <c r="A9">
        <f t="shared" si="0"/>
        <v>4</v>
      </c>
      <c r="B9" s="1">
        <f>ABS('Forms of Innovation phase 2'!BL7-'Forms of Innovation phase 2'!BM7)+1</f>
        <v>2</v>
      </c>
      <c r="C9" s="1">
        <f>ABS('Forms of Innovation phase 2'!BL7-'Forms of Innovation phase 2'!BN7)+1</f>
        <v>2</v>
      </c>
      <c r="D9" s="1">
        <f>ABS('Forms of Innovation phase 2'!BL7-'Forms of Innovation phase 2'!BO7)+1</f>
        <v>2</v>
      </c>
      <c r="E9" s="1">
        <f>ABS('Forms of Innovation phase 2'!BM7-'Forms of Innovation phase 2'!BN7)+1</f>
        <v>1</v>
      </c>
      <c r="F9">
        <f>ABS('Forms of Innovation phase 2'!BM7-'Forms of Innovation phase 2'!BO7)+1</f>
        <v>1</v>
      </c>
      <c r="G9">
        <f>ABS('Forms of Innovation phase 2'!BN7-'Forms of Innovation phase 2'!BO7)+1</f>
        <v>1</v>
      </c>
      <c r="J9" s="5" t="s">
        <v>130</v>
      </c>
      <c r="K9" s="3">
        <f>1/N6</f>
        <v>1.5284285600330243</v>
      </c>
      <c r="L9" s="3">
        <f>L7/N7</f>
        <v>0.40543675461181733</v>
      </c>
      <c r="M9" s="3">
        <f>1/N8</f>
        <v>0.35967853020203883</v>
      </c>
      <c r="N9" s="3">
        <v>1</v>
      </c>
    </row>
    <row r="10" spans="1:16" x14ac:dyDescent="0.25">
      <c r="A10">
        <f t="shared" si="0"/>
        <v>5</v>
      </c>
      <c r="B10" s="1">
        <f>ABS('Forms of Innovation phase 2'!BL8-'Forms of Innovation phase 2'!BM8)+1</f>
        <v>1</v>
      </c>
      <c r="C10" s="1">
        <f>ABS('Forms of Innovation phase 2'!BL8-'Forms of Innovation phase 2'!BN8)+1</f>
        <v>1</v>
      </c>
      <c r="D10" s="1">
        <f>ABS('Forms of Innovation phase 2'!BL8-'Forms of Innovation phase 2'!BO8)+1</f>
        <v>1</v>
      </c>
      <c r="E10" s="1">
        <f>ABS('Forms of Innovation phase 2'!BM8-'Forms of Innovation phase 2'!BN8)+1</f>
        <v>1</v>
      </c>
      <c r="F10">
        <f>ABS('Forms of Innovation phase 2'!BM8-'Forms of Innovation phase 2'!BO8)+1</f>
        <v>1</v>
      </c>
      <c r="G10">
        <f>ABS('Forms of Innovation phase 2'!BN8-'Forms of Innovation phase 2'!BO8)+1</f>
        <v>1</v>
      </c>
      <c r="J10" s="5" t="s">
        <v>131</v>
      </c>
      <c r="K10" s="3">
        <f>SUM(K6:K9)</f>
        <v>8.8320220905986666</v>
      </c>
      <c r="L10" s="3">
        <f t="shared" ref="L10:N10" si="1">SUM(L6:L9)</f>
        <v>3.0531217506784381</v>
      </c>
      <c r="M10" s="3">
        <f t="shared" si="1"/>
        <v>2.4230728589276525</v>
      </c>
      <c r="N10" s="3">
        <f t="shared" si="1"/>
        <v>6.9010031692798632</v>
      </c>
    </row>
    <row r="11" spans="1:16" x14ac:dyDescent="0.25">
      <c r="A11">
        <f t="shared" si="0"/>
        <v>6</v>
      </c>
      <c r="B11" s="1">
        <f>ABS('Forms of Innovation phase 2'!BL9-'Forms of Innovation phase 2'!BM9)+1</f>
        <v>2</v>
      </c>
      <c r="C11" s="1">
        <f>ABS('Forms of Innovation phase 2'!BL9-'Forms of Innovation phase 2'!BN9)+1</f>
        <v>2</v>
      </c>
      <c r="D11" s="1">
        <f>ABS('Forms of Innovation phase 2'!BL9-'Forms of Innovation phase 2'!BO9)+1</f>
        <v>5</v>
      </c>
      <c r="E11" s="1">
        <f>ABS('Forms of Innovation phase 2'!BM9-'Forms of Innovation phase 2'!BN9)+1</f>
        <v>1</v>
      </c>
      <c r="F11">
        <f>ABS('Forms of Innovation phase 2'!BM9-'Forms of Innovation phase 2'!BO9)+1</f>
        <v>6</v>
      </c>
      <c r="G11">
        <f>ABS('Forms of Innovation phase 2'!BN9-'Forms of Innovation phase 2'!BO9)+1</f>
        <v>6</v>
      </c>
      <c r="K11" s="1"/>
      <c r="L11" s="1"/>
      <c r="M11" s="1"/>
      <c r="N11" s="1"/>
    </row>
    <row r="12" spans="1:16" x14ac:dyDescent="0.25">
      <c r="A12">
        <f t="shared" si="0"/>
        <v>7</v>
      </c>
      <c r="B12" s="1">
        <f>ABS('Forms of Innovation phase 2'!BL10-'Forms of Innovation phase 2'!BM10)+1</f>
        <v>1</v>
      </c>
      <c r="C12" s="1">
        <f>ABS('Forms of Innovation phase 2'!BL10-'Forms of Innovation phase 2'!BN10)+1</f>
        <v>2</v>
      </c>
      <c r="D12" s="1">
        <f>ABS('Forms of Innovation phase 2'!BL10-'Forms of Innovation phase 2'!BO10)+1</f>
        <v>2</v>
      </c>
      <c r="E12" s="1">
        <f>ABS('Forms of Innovation phase 2'!BM10-'Forms of Innovation phase 2'!BN10)+1</f>
        <v>2</v>
      </c>
      <c r="F12">
        <f>ABS('Forms of Innovation phase 2'!BM10-'Forms of Innovation phase 2'!BO10)+1</f>
        <v>2</v>
      </c>
      <c r="G12">
        <f>ABS('Forms of Innovation phase 2'!BN10-'Forms of Innovation phase 2'!BO10)+1</f>
        <v>1</v>
      </c>
      <c r="J12" s="5"/>
      <c r="K12" s="1" t="s">
        <v>127</v>
      </c>
      <c r="L12" s="1" t="s">
        <v>128</v>
      </c>
      <c r="M12" s="1" t="s">
        <v>129</v>
      </c>
      <c r="N12" s="1" t="s">
        <v>130</v>
      </c>
      <c r="O12" s="8" t="s">
        <v>132</v>
      </c>
      <c r="P12" s="13" t="s">
        <v>139</v>
      </c>
    </row>
    <row r="13" spans="1:16" x14ac:dyDescent="0.25">
      <c r="A13">
        <f t="shared" si="0"/>
        <v>8</v>
      </c>
      <c r="B13" s="1">
        <f>ABS('Forms of Innovation phase 2'!BL11-'Forms of Innovation phase 2'!BM11)+1</f>
        <v>1</v>
      </c>
      <c r="C13" s="1">
        <f>ABS('Forms of Innovation phase 2'!BL11-'Forms of Innovation phase 2'!BN11)+1</f>
        <v>1</v>
      </c>
      <c r="D13" s="1">
        <f>ABS('Forms of Innovation phase 2'!BL11-'Forms of Innovation phase 2'!BO11)+1</f>
        <v>4</v>
      </c>
      <c r="E13" s="1">
        <f>ABS('Forms of Innovation phase 2'!BM11-'Forms of Innovation phase 2'!BN11)+1</f>
        <v>1</v>
      </c>
      <c r="F13">
        <f>ABS('Forms of Innovation phase 2'!BM11-'Forms of Innovation phase 2'!BO11)+1</f>
        <v>4</v>
      </c>
      <c r="G13">
        <f>ABS('Forms of Innovation phase 2'!BN11-'Forms of Innovation phase 2'!BO11)+1</f>
        <v>4</v>
      </c>
      <c r="J13" s="5" t="s">
        <v>127</v>
      </c>
      <c r="K13" s="3">
        <f>K6/K$10</f>
        <v>0.11322435448440056</v>
      </c>
      <c r="L13" s="3">
        <f t="shared" ref="L13:N13" si="2">L6/L$10</f>
        <v>0.10936362538237773</v>
      </c>
      <c r="M13" s="3">
        <f t="shared" si="2"/>
        <v>0.12473191072388665</v>
      </c>
      <c r="N13" s="3">
        <f t="shared" si="2"/>
        <v>9.4807485626548837E-2</v>
      </c>
      <c r="O13" s="3">
        <f>GEOMEAN(K13:N13)</f>
        <v>0.11000393961592994</v>
      </c>
      <c r="P13" s="3" cm="1">
        <f t="array" ref="P13">MMULT(K6:N6,O13:O16)/O13</f>
        <v>4.0128398668277763</v>
      </c>
    </row>
    <row r="14" spans="1:16" x14ac:dyDescent="0.25">
      <c r="A14">
        <f t="shared" si="0"/>
        <v>9</v>
      </c>
      <c r="B14" s="1">
        <f>ABS('Forms of Innovation phase 2'!BL12-'Forms of Innovation phase 2'!BM12)+1</f>
        <v>2</v>
      </c>
      <c r="C14" s="1">
        <f>ABS('Forms of Innovation phase 2'!BL12-'Forms of Innovation phase 2'!BN12)+1</f>
        <v>3</v>
      </c>
      <c r="D14" s="1">
        <f>ABS('Forms of Innovation phase 2'!BL12-'Forms of Innovation phase 2'!BO12)+1</f>
        <v>4</v>
      </c>
      <c r="E14" s="1">
        <f>ABS('Forms of Innovation phase 2'!BM12-'Forms of Innovation phase 2'!BN12)+1</f>
        <v>2</v>
      </c>
      <c r="F14">
        <f>ABS('Forms of Innovation phase 2'!BM12-'Forms of Innovation phase 2'!BO12)+1</f>
        <v>3</v>
      </c>
      <c r="G14">
        <f>ABS('Forms of Innovation phase 2'!BN12-'Forms of Innovation phase 2'!BO12)+1</f>
        <v>2</v>
      </c>
      <c r="J14" s="5" t="s">
        <v>128</v>
      </c>
      <c r="K14" s="3">
        <f t="shared" ref="K14:N16" si="3">K7/K$10</f>
        <v>0.33909612863530542</v>
      </c>
      <c r="L14" s="3">
        <f t="shared" si="3"/>
        <v>0.32753361367845507</v>
      </c>
      <c r="M14" s="3">
        <f t="shared" si="3"/>
        <v>0.31412997690264793</v>
      </c>
      <c r="N14" s="3">
        <f t="shared" si="3"/>
        <v>0.3574083185311539</v>
      </c>
      <c r="O14" s="3">
        <f t="shared" ref="O14:O16" si="4">GEOMEAN(K14:N14)</f>
        <v>0.33416671298605533</v>
      </c>
      <c r="P14" s="3" cm="1">
        <f t="array" ref="P14">MMULT(K7:N7,O13:O16)/O14</f>
        <v>4.0080824750067512</v>
      </c>
    </row>
    <row r="15" spans="1:16" x14ac:dyDescent="0.25">
      <c r="A15">
        <f t="shared" si="0"/>
        <v>10</v>
      </c>
      <c r="B15" s="1">
        <f>ABS('Forms of Innovation phase 2'!BL13-'Forms of Innovation phase 2'!BM13)+1</f>
        <v>1</v>
      </c>
      <c r="C15" s="1">
        <f>ABS('Forms of Innovation phase 2'!BL13-'Forms of Innovation phase 2'!BN13)+1</f>
        <v>1</v>
      </c>
      <c r="D15" s="1">
        <f>ABS('Forms of Innovation phase 2'!BL13-'Forms of Innovation phase 2'!BO13)+1</f>
        <v>1</v>
      </c>
      <c r="E15" s="1">
        <f>ABS('Forms of Innovation phase 2'!BM13-'Forms of Innovation phase 2'!BN13)+1</f>
        <v>1</v>
      </c>
      <c r="F15">
        <f>ABS('Forms of Innovation phase 2'!BM13-'Forms of Innovation phase 2'!BO13)+1</f>
        <v>1</v>
      </c>
      <c r="G15">
        <f>ABS('Forms of Innovation phase 2'!BN13-'Forms of Innovation phase 2'!BO13)+1</f>
        <v>1</v>
      </c>
      <c r="J15" s="5" t="s">
        <v>129</v>
      </c>
      <c r="K15" s="3">
        <f t="shared" si="3"/>
        <v>0.37462417979503304</v>
      </c>
      <c r="L15" s="3">
        <f t="shared" si="3"/>
        <v>0.43030859558309353</v>
      </c>
      <c r="M15" s="3">
        <f t="shared" si="3"/>
        <v>0.41269910490539558</v>
      </c>
      <c r="N15" s="3">
        <f t="shared" si="3"/>
        <v>0.40287772710575959</v>
      </c>
      <c r="O15" s="3">
        <f t="shared" si="4"/>
        <v>0.40461842285266258</v>
      </c>
      <c r="P15" s="3" cm="1">
        <f t="array" ref="P15">MMULT(K8:N8,O13:O16)/O15</f>
        <v>4.0091314399285576</v>
      </c>
    </row>
    <row r="16" spans="1:16" x14ac:dyDescent="0.25">
      <c r="A16">
        <f t="shared" si="0"/>
        <v>11</v>
      </c>
      <c r="B16" s="1">
        <f>ABS('Forms of Innovation phase 2'!BL14-'Forms of Innovation phase 2'!BM14)+1</f>
        <v>1</v>
      </c>
      <c r="C16" s="1">
        <f>ABS('Forms of Innovation phase 2'!BL14-'Forms of Innovation phase 2'!BN14)+1</f>
        <v>2</v>
      </c>
      <c r="D16" s="1">
        <f>ABS('Forms of Innovation phase 2'!BL14-'Forms of Innovation phase 2'!BO14)+1</f>
        <v>4</v>
      </c>
      <c r="E16" s="1">
        <f>ABS('Forms of Innovation phase 2'!BM14-'Forms of Innovation phase 2'!BN14)+1</f>
        <v>2</v>
      </c>
      <c r="F16">
        <f>ABS('Forms of Innovation phase 2'!BM14-'Forms of Innovation phase 2'!BO14)+1</f>
        <v>4</v>
      </c>
      <c r="G16">
        <f>ABS('Forms of Innovation phase 2'!BN14-'Forms of Innovation phase 2'!BO14)+1</f>
        <v>5</v>
      </c>
      <c r="J16" s="5" t="s">
        <v>130</v>
      </c>
      <c r="K16" s="3">
        <f t="shared" si="3"/>
        <v>0.17305533708526105</v>
      </c>
      <c r="L16" s="3">
        <f t="shared" si="3"/>
        <v>0.13279416535607358</v>
      </c>
      <c r="M16" s="3">
        <f t="shared" si="3"/>
        <v>0.14843900746806971</v>
      </c>
      <c r="N16" s="3">
        <f t="shared" si="3"/>
        <v>0.14490646873653767</v>
      </c>
      <c r="O16" s="3">
        <f t="shared" si="4"/>
        <v>0.14910765891071839</v>
      </c>
      <c r="P16" s="3" cm="1">
        <f t="array" ref="P16">MMULT(K9:N9,O13:O16)/O16</f>
        <v>4.0122476172116111</v>
      </c>
    </row>
    <row r="17" spans="1:16" x14ac:dyDescent="0.25">
      <c r="A17">
        <f t="shared" si="0"/>
        <v>12</v>
      </c>
      <c r="B17" s="1">
        <f>ABS('Forms of Innovation phase 2'!BL15-'Forms of Innovation phase 2'!BM15)+1</f>
        <v>1</v>
      </c>
      <c r="C17" s="1">
        <f>ABS('Forms of Innovation phase 2'!BL15-'Forms of Innovation phase 2'!BN15)+1</f>
        <v>1</v>
      </c>
      <c r="D17" s="1">
        <f>ABS('Forms of Innovation phase 2'!BL15-'Forms of Innovation phase 2'!BO15)+1</f>
        <v>1</v>
      </c>
      <c r="E17" s="1">
        <f>ABS('Forms of Innovation phase 2'!BM15-'Forms of Innovation phase 2'!BN15)+1</f>
        <v>1</v>
      </c>
      <c r="F17">
        <f>ABS('Forms of Innovation phase 2'!BM15-'Forms of Innovation phase 2'!BO15)+1</f>
        <v>1</v>
      </c>
      <c r="G17">
        <f>ABS('Forms of Innovation phase 2'!BN15-'Forms of Innovation phase 2'!BO15)+1</f>
        <v>1</v>
      </c>
      <c r="K17" s="3">
        <f>SUM(K13:K16)</f>
        <v>1</v>
      </c>
      <c r="L17" s="3">
        <f t="shared" ref="L17:N17" si="5">SUM(L13:L16)</f>
        <v>0.99999999999999989</v>
      </c>
      <c r="M17" s="3">
        <f t="shared" si="5"/>
        <v>0.99999999999999978</v>
      </c>
      <c r="N17" s="3">
        <f t="shared" si="5"/>
        <v>1</v>
      </c>
      <c r="O17" s="8" t="s">
        <v>140</v>
      </c>
      <c r="P17" s="3">
        <f>(AVERAGE(P13:P16)-4)/3</f>
        <v>3.5251165812247485E-3</v>
      </c>
    </row>
    <row r="18" spans="1:16" x14ac:dyDescent="0.25">
      <c r="A18">
        <f t="shared" si="0"/>
        <v>13</v>
      </c>
      <c r="B18" s="1">
        <f>ABS('Forms of Innovation phase 2'!BL16-'Forms of Innovation phase 2'!BM16)+1</f>
        <v>1</v>
      </c>
      <c r="C18" s="1">
        <f>ABS('Forms of Innovation phase 2'!BL16-'Forms of Innovation phase 2'!BN16)+1</f>
        <v>1</v>
      </c>
      <c r="D18" s="1">
        <f>ABS('Forms of Innovation phase 2'!BL16-'Forms of Innovation phase 2'!BO16)+1</f>
        <v>1</v>
      </c>
      <c r="E18" s="1">
        <f>ABS('Forms of Innovation phase 2'!BM16-'Forms of Innovation phase 2'!BN16)+1</f>
        <v>1</v>
      </c>
      <c r="F18">
        <f>ABS('Forms of Innovation phase 2'!BM16-'Forms of Innovation phase 2'!BO16)+1</f>
        <v>1</v>
      </c>
      <c r="G18">
        <f>ABS('Forms of Innovation phase 2'!BN16-'Forms of Innovation phase 2'!BO16)+1</f>
        <v>1</v>
      </c>
      <c r="O18" s="8" t="s">
        <v>141</v>
      </c>
      <c r="P18" s="3">
        <v>0.9</v>
      </c>
    </row>
    <row r="19" spans="1:16" x14ac:dyDescent="0.25">
      <c r="A19">
        <f t="shared" si="0"/>
        <v>14</v>
      </c>
      <c r="B19" s="1">
        <f>ABS('Forms of Innovation phase 2'!BL17-'Forms of Innovation phase 2'!BM17)+1</f>
        <v>7</v>
      </c>
      <c r="C19" s="1">
        <f>ABS('Forms of Innovation phase 2'!BL17-'Forms of Innovation phase 2'!BN17)+1</f>
        <v>6</v>
      </c>
      <c r="D19" s="1">
        <f>ABS('Forms of Innovation phase 2'!BL17-'Forms of Innovation phase 2'!BO17)+1</f>
        <v>2</v>
      </c>
      <c r="E19" s="1">
        <f>ABS('Forms of Innovation phase 2'!BM17-'Forms of Innovation phase 2'!BN17)+1</f>
        <v>2</v>
      </c>
      <c r="F19">
        <f>ABS('Forms of Innovation phase 2'!BM17-'Forms of Innovation phase 2'!BO17)+1</f>
        <v>6</v>
      </c>
      <c r="G19">
        <f>ABS('Forms of Innovation phase 2'!BN17-'Forms of Innovation phase 2'!BO17)+1</f>
        <v>5</v>
      </c>
      <c r="O19" s="8" t="s">
        <v>142</v>
      </c>
      <c r="P19" s="3">
        <f>P17/P18</f>
        <v>3.9167962013608318E-3</v>
      </c>
    </row>
    <row r="20" spans="1:16" x14ac:dyDescent="0.25">
      <c r="A20">
        <f t="shared" si="0"/>
        <v>15</v>
      </c>
      <c r="B20" s="1">
        <f>ABS('Forms of Innovation phase 2'!BL18-'Forms of Innovation phase 2'!BM18)+1</f>
        <v>8</v>
      </c>
      <c r="C20" s="1">
        <f>ABS('Forms of Innovation phase 2'!BL18-'Forms of Innovation phase 2'!BN18)+1</f>
        <v>6</v>
      </c>
      <c r="D20" s="1">
        <f>ABS('Forms of Innovation phase 2'!BL18-'Forms of Innovation phase 2'!BO18)+1</f>
        <v>8</v>
      </c>
      <c r="E20" s="1">
        <f>ABS('Forms of Innovation phase 2'!BM18-'Forms of Innovation phase 2'!BN18)+1</f>
        <v>3</v>
      </c>
      <c r="F20">
        <f>ABS('Forms of Innovation phase 2'!BM18-'Forms of Innovation phase 2'!BO18)+1</f>
        <v>1</v>
      </c>
      <c r="G20">
        <f>ABS('Forms of Innovation phase 2'!BN18-'Forms of Innovation phase 2'!BO18)+1</f>
        <v>3</v>
      </c>
    </row>
    <row r="21" spans="1:16" x14ac:dyDescent="0.25">
      <c r="A21">
        <f t="shared" si="0"/>
        <v>16</v>
      </c>
      <c r="B21" s="1">
        <f>ABS('Forms of Innovation phase 2'!BL19-'Forms of Innovation phase 2'!BM19)+1</f>
        <v>1</v>
      </c>
      <c r="C21" s="1">
        <f>ABS('Forms of Innovation phase 2'!BL19-'Forms of Innovation phase 2'!BN19)+1</f>
        <v>4</v>
      </c>
      <c r="D21" s="1">
        <f>ABS('Forms of Innovation phase 2'!BL19-'Forms of Innovation phase 2'!BO19)+1</f>
        <v>3</v>
      </c>
      <c r="E21" s="1">
        <f>ABS('Forms of Innovation phase 2'!BM19-'Forms of Innovation phase 2'!BN19)+1</f>
        <v>4</v>
      </c>
      <c r="F21">
        <f>ABS('Forms of Innovation phase 2'!BM19-'Forms of Innovation phase 2'!BO19)+1</f>
        <v>3</v>
      </c>
      <c r="G21">
        <f>ABS('Forms of Innovation phase 2'!BN19-'Forms of Innovation phase 2'!BO19)+1</f>
        <v>2</v>
      </c>
    </row>
    <row r="22" spans="1:16" x14ac:dyDescent="0.25">
      <c r="A22">
        <f t="shared" si="0"/>
        <v>17</v>
      </c>
      <c r="B22" s="1">
        <f>ABS('Forms of Innovation phase 2'!BL20-'Forms of Innovation phase 2'!BM20)+1</f>
        <v>4</v>
      </c>
      <c r="C22" s="1">
        <f>ABS('Forms of Innovation phase 2'!BL20-'Forms of Innovation phase 2'!BN20)+1</f>
        <v>4</v>
      </c>
      <c r="D22" s="1">
        <f>ABS('Forms of Innovation phase 2'!BL20-'Forms of Innovation phase 2'!BO20)+1</f>
        <v>4</v>
      </c>
      <c r="E22" s="1">
        <f>ABS('Forms of Innovation phase 2'!BM20-'Forms of Innovation phase 2'!BN20)+1</f>
        <v>1</v>
      </c>
      <c r="F22">
        <f>ABS('Forms of Innovation phase 2'!BM20-'Forms of Innovation phase 2'!BO20)+1</f>
        <v>1</v>
      </c>
      <c r="G22">
        <f>ABS('Forms of Innovation phase 2'!BN20-'Forms of Innovation phase 2'!BO20)+1</f>
        <v>1</v>
      </c>
    </row>
    <row r="23" spans="1:16" x14ac:dyDescent="0.25">
      <c r="A23">
        <f t="shared" si="0"/>
        <v>18</v>
      </c>
      <c r="B23" s="1">
        <f>ABS('Forms of Innovation phase 2'!BL21-'Forms of Innovation phase 2'!BM21)+1</f>
        <v>1</v>
      </c>
      <c r="C23" s="1">
        <f>ABS('Forms of Innovation phase 2'!BL21-'Forms of Innovation phase 2'!BN21)+1</f>
        <v>1</v>
      </c>
      <c r="D23" s="1">
        <f>ABS('Forms of Innovation phase 2'!BL21-'Forms of Innovation phase 2'!BO21)+1</f>
        <v>1</v>
      </c>
      <c r="E23" s="1">
        <f>ABS('Forms of Innovation phase 2'!BM21-'Forms of Innovation phase 2'!BN21)+1</f>
        <v>1</v>
      </c>
      <c r="F23">
        <f>ABS('Forms of Innovation phase 2'!BM21-'Forms of Innovation phase 2'!BO21)+1</f>
        <v>1</v>
      </c>
      <c r="G23">
        <f>ABS('Forms of Innovation phase 2'!BN21-'Forms of Innovation phase 2'!BO21)+1</f>
        <v>1</v>
      </c>
    </row>
    <row r="24" spans="1:16" x14ac:dyDescent="0.25">
      <c r="A24">
        <f t="shared" si="0"/>
        <v>19</v>
      </c>
      <c r="B24" s="1">
        <f>ABS('Forms of Innovation phase 2'!BL22-'Forms of Innovation phase 2'!BM22)+1</f>
        <v>8</v>
      </c>
      <c r="C24" s="1">
        <f>ABS('Forms of Innovation phase 2'!BL22-'Forms of Innovation phase 2'!BN22)+1</f>
        <v>8</v>
      </c>
      <c r="D24" s="1">
        <f>ABS('Forms of Innovation phase 2'!BL22-'Forms of Innovation phase 2'!BO22)+1</f>
        <v>4</v>
      </c>
      <c r="E24" s="1">
        <f>ABS('Forms of Innovation phase 2'!BM22-'Forms of Innovation phase 2'!BN22)+1</f>
        <v>1</v>
      </c>
      <c r="F24">
        <f>ABS('Forms of Innovation phase 2'!BM22-'Forms of Innovation phase 2'!BO22)+1</f>
        <v>5</v>
      </c>
      <c r="G24">
        <f>ABS('Forms of Innovation phase 2'!BN22-'Forms of Innovation phase 2'!BO22)+1</f>
        <v>5</v>
      </c>
    </row>
    <row r="25" spans="1:16" x14ac:dyDescent="0.25">
      <c r="A25">
        <f t="shared" si="0"/>
        <v>20</v>
      </c>
      <c r="B25" s="1">
        <f>ABS('Forms of Innovation phase 2'!BL23-'Forms of Innovation phase 2'!BM23)+1</f>
        <v>1</v>
      </c>
      <c r="C25" s="1">
        <f>ABS('Forms of Innovation phase 2'!BL23-'Forms of Innovation phase 2'!BN23)+1</f>
        <v>1</v>
      </c>
      <c r="D25" s="1">
        <f>ABS('Forms of Innovation phase 2'!BL23-'Forms of Innovation phase 2'!BO23)+1</f>
        <v>1</v>
      </c>
      <c r="E25" s="1">
        <f>ABS('Forms of Innovation phase 2'!BM23-'Forms of Innovation phase 2'!BN23)+1</f>
        <v>1</v>
      </c>
      <c r="F25">
        <f>ABS('Forms of Innovation phase 2'!BM23-'Forms of Innovation phase 2'!BO23)+1</f>
        <v>1</v>
      </c>
      <c r="G25">
        <f>ABS('Forms of Innovation phase 2'!BN23-'Forms of Innovation phase 2'!BO23)+1</f>
        <v>1</v>
      </c>
    </row>
    <row r="26" spans="1:16" x14ac:dyDescent="0.25">
      <c r="A26">
        <f t="shared" si="0"/>
        <v>21</v>
      </c>
      <c r="B26" s="1">
        <f>ABS('Forms of Innovation phase 2'!BL24-'Forms of Innovation phase 2'!BM24)+1</f>
        <v>1</v>
      </c>
      <c r="C26" s="1">
        <f>ABS('Forms of Innovation phase 2'!BL24-'Forms of Innovation phase 2'!BN24)+1</f>
        <v>1</v>
      </c>
      <c r="D26" s="1">
        <f>ABS('Forms of Innovation phase 2'!BL24-'Forms of Innovation phase 2'!BO24)+1</f>
        <v>1</v>
      </c>
      <c r="E26" s="1">
        <f>ABS('Forms of Innovation phase 2'!BM24-'Forms of Innovation phase 2'!BN24)+1</f>
        <v>1</v>
      </c>
      <c r="F26">
        <f>ABS('Forms of Innovation phase 2'!BM24-'Forms of Innovation phase 2'!BO24)+1</f>
        <v>1</v>
      </c>
      <c r="G26">
        <f>ABS('Forms of Innovation phase 2'!BN24-'Forms of Innovation phase 2'!BO24)+1</f>
        <v>1</v>
      </c>
    </row>
    <row r="27" spans="1:16" x14ac:dyDescent="0.25">
      <c r="A27">
        <f t="shared" si="0"/>
        <v>22</v>
      </c>
      <c r="B27" s="1">
        <f>ABS('Forms of Innovation phase 2'!BL25-'Forms of Innovation phase 2'!BM25)+1</f>
        <v>2</v>
      </c>
      <c r="C27" s="1">
        <f>ABS('Forms of Innovation phase 2'!BL25-'Forms of Innovation phase 2'!BN25)+1</f>
        <v>2</v>
      </c>
      <c r="D27" s="1">
        <f>ABS('Forms of Innovation phase 2'!BL25-'Forms of Innovation phase 2'!BO25)+1</f>
        <v>2</v>
      </c>
      <c r="E27" s="1">
        <f>ABS('Forms of Innovation phase 2'!BM25-'Forms of Innovation phase 2'!BN25)+1</f>
        <v>1</v>
      </c>
      <c r="F27">
        <f>ABS('Forms of Innovation phase 2'!BM25-'Forms of Innovation phase 2'!BO25)+1</f>
        <v>1</v>
      </c>
      <c r="G27">
        <f>ABS('Forms of Innovation phase 2'!BN25-'Forms of Innovation phase 2'!BO25)+1</f>
        <v>1</v>
      </c>
    </row>
    <row r="28" spans="1:16" x14ac:dyDescent="0.25">
      <c r="A28">
        <f t="shared" si="0"/>
        <v>23</v>
      </c>
      <c r="B28" s="1">
        <f>ABS('Forms of Innovation phase 2'!BL26-'Forms of Innovation phase 2'!BM26)+1</f>
        <v>2</v>
      </c>
      <c r="C28" s="1">
        <f>ABS('Forms of Innovation phase 2'!BL26-'Forms of Innovation phase 2'!BN26)+1</f>
        <v>3</v>
      </c>
      <c r="D28" s="1">
        <f>ABS('Forms of Innovation phase 2'!BL26-'Forms of Innovation phase 2'!BO26)+1</f>
        <v>2</v>
      </c>
      <c r="E28" s="1">
        <f>ABS('Forms of Innovation phase 2'!BM26-'Forms of Innovation phase 2'!BN26)+1</f>
        <v>2</v>
      </c>
      <c r="F28">
        <f>ABS('Forms of Innovation phase 2'!BM26-'Forms of Innovation phase 2'!BO26)+1</f>
        <v>3</v>
      </c>
      <c r="G28">
        <f>ABS('Forms of Innovation phase 2'!BN26-'Forms of Innovation phase 2'!BO26)+1</f>
        <v>4</v>
      </c>
    </row>
    <row r="29" spans="1:16" x14ac:dyDescent="0.25">
      <c r="A29">
        <f t="shared" si="0"/>
        <v>24</v>
      </c>
      <c r="B29" s="1">
        <f>ABS('Forms of Innovation phase 2'!BL27-'Forms of Innovation phase 2'!BM27)+1</f>
        <v>2</v>
      </c>
      <c r="C29" s="1">
        <f>ABS('Forms of Innovation phase 2'!BL27-'Forms of Innovation phase 2'!BN27)+1</f>
        <v>3</v>
      </c>
      <c r="D29" s="1">
        <f>ABS('Forms of Innovation phase 2'!BL27-'Forms of Innovation phase 2'!BO27)+1</f>
        <v>2</v>
      </c>
      <c r="E29" s="1">
        <f>ABS('Forms of Innovation phase 2'!BM27-'Forms of Innovation phase 2'!BN27)+1</f>
        <v>4</v>
      </c>
      <c r="F29">
        <f>ABS('Forms of Innovation phase 2'!BM27-'Forms of Innovation phase 2'!BO27)+1</f>
        <v>1</v>
      </c>
      <c r="G29">
        <f>ABS('Forms of Innovation phase 2'!BN27-'Forms of Innovation phase 2'!BO27)+1</f>
        <v>4</v>
      </c>
    </row>
    <row r="30" spans="1:16" x14ac:dyDescent="0.25">
      <c r="A30">
        <f t="shared" si="0"/>
        <v>25</v>
      </c>
      <c r="B30" s="1">
        <f>ABS('Forms of Innovation phase 2'!BL28-'Forms of Innovation phase 2'!BM28)+1</f>
        <v>1</v>
      </c>
      <c r="C30" s="1">
        <f>ABS('Forms of Innovation phase 2'!BL28-'Forms of Innovation phase 2'!BN28)+1</f>
        <v>1</v>
      </c>
      <c r="D30" s="1">
        <f>ABS('Forms of Innovation phase 2'!BL28-'Forms of Innovation phase 2'!BO28)+1</f>
        <v>1</v>
      </c>
      <c r="E30" s="1">
        <f>ABS('Forms of Innovation phase 2'!BM28-'Forms of Innovation phase 2'!BN28)+1</f>
        <v>1</v>
      </c>
      <c r="F30">
        <f>ABS('Forms of Innovation phase 2'!BM28-'Forms of Innovation phase 2'!BO28)+1</f>
        <v>1</v>
      </c>
      <c r="G30">
        <f>ABS('Forms of Innovation phase 2'!BN28-'Forms of Innovation phase 2'!BO28)+1</f>
        <v>1</v>
      </c>
    </row>
    <row r="32" spans="1:16" x14ac:dyDescent="0.25">
      <c r="B32" s="3">
        <f t="shared" ref="B32:G32" si="6">GEOMEAN(B6:B30)</f>
        <v>1.8305715915403535</v>
      </c>
      <c r="C32" s="3">
        <f t="shared" si="6"/>
        <v>2.1441279493224146</v>
      </c>
      <c r="D32" s="3">
        <f t="shared" si="6"/>
        <v>2.1085856489141284</v>
      </c>
      <c r="E32" s="3">
        <f t="shared" si="6"/>
        <v>1.3787859474938571</v>
      </c>
      <c r="F32" s="3">
        <f t="shared" si="6"/>
        <v>1.7976912322099559</v>
      </c>
      <c r="G32" s="3">
        <f t="shared" si="6"/>
        <v>1.9162761710284988</v>
      </c>
    </row>
    <row r="34" spans="1:6" x14ac:dyDescent="0.25">
      <c r="B34" s="1" t="s">
        <v>127</v>
      </c>
      <c r="C34" s="1" t="s">
        <v>128</v>
      </c>
      <c r="D34" s="1" t="s">
        <v>129</v>
      </c>
      <c r="E34" s="1" t="s">
        <v>130</v>
      </c>
    </row>
    <row r="35" spans="1:6" x14ac:dyDescent="0.25">
      <c r="A35" s="5" t="s">
        <v>127</v>
      </c>
      <c r="B35" s="3">
        <v>1</v>
      </c>
      <c r="C35" s="3">
        <f>B32</f>
        <v>1.8305715915403535</v>
      </c>
      <c r="D35" s="3">
        <f>C32</f>
        <v>2.1441279493224146</v>
      </c>
      <c r="E35" s="3">
        <f>D32</f>
        <v>2.1085856489141284</v>
      </c>
    </row>
    <row r="36" spans="1:6" x14ac:dyDescent="0.25">
      <c r="A36" s="5" t="s">
        <v>128</v>
      </c>
      <c r="B36" s="3">
        <f>1/C35</f>
        <v>0.5462774603415208</v>
      </c>
      <c r="C36" s="3">
        <v>1</v>
      </c>
      <c r="D36" s="3">
        <f>E32</f>
        <v>1.3787859474938571</v>
      </c>
      <c r="E36" s="3">
        <f>F32</f>
        <v>1.7976912322099559</v>
      </c>
    </row>
    <row r="37" spans="1:6" x14ac:dyDescent="0.25">
      <c r="A37" s="5" t="s">
        <v>129</v>
      </c>
      <c r="B37" s="3">
        <f>1/D35</f>
        <v>0.46639007728807375</v>
      </c>
      <c r="C37" s="3">
        <f>1/D36</f>
        <v>0.72527574118204841</v>
      </c>
      <c r="D37" s="3">
        <v>1</v>
      </c>
      <c r="E37" s="3">
        <f>G32</f>
        <v>1.9162761710284988</v>
      </c>
    </row>
    <row r="38" spans="1:6" x14ac:dyDescent="0.25">
      <c r="A38" s="5" t="s">
        <v>130</v>
      </c>
      <c r="B38" s="3">
        <f>1/E35</f>
        <v>0.4742515441642014</v>
      </c>
      <c r="C38" s="3">
        <f>C36/E36</f>
        <v>0.55626905337390442</v>
      </c>
      <c r="D38" s="3">
        <f>1/E37</f>
        <v>0.52184544958531864</v>
      </c>
      <c r="E38" s="3">
        <v>1</v>
      </c>
    </row>
    <row r="39" spans="1:6" x14ac:dyDescent="0.25">
      <c r="A39" s="5" t="s">
        <v>131</v>
      </c>
      <c r="B39" s="3">
        <f>SUM(B35:B38)</f>
        <v>2.4869190817937961</v>
      </c>
      <c r="C39" s="3">
        <f t="shared" ref="C39:E39" si="7">SUM(C35:C38)</f>
        <v>4.1121163860963064</v>
      </c>
      <c r="D39" s="3">
        <f t="shared" si="7"/>
        <v>5.044759346401591</v>
      </c>
      <c r="E39" s="3">
        <f t="shared" si="7"/>
        <v>6.8225530521525828</v>
      </c>
    </row>
    <row r="41" spans="1:6" x14ac:dyDescent="0.25">
      <c r="A41" s="5"/>
      <c r="B41" s="1" t="s">
        <v>127</v>
      </c>
      <c r="C41" s="1" t="s">
        <v>128</v>
      </c>
      <c r="D41" s="1" t="s">
        <v>129</v>
      </c>
      <c r="E41" s="1" t="s">
        <v>130</v>
      </c>
      <c r="F41" s="1" t="s">
        <v>132</v>
      </c>
    </row>
    <row r="42" spans="1:6" x14ac:dyDescent="0.25">
      <c r="A42" s="5" t="s">
        <v>127</v>
      </c>
      <c r="B42" s="3">
        <f>B35/B$39</f>
        <v>0.40210395558134021</v>
      </c>
      <c r="C42" s="3">
        <f t="shared" ref="C42:E42" si="8">C35/C$39</f>
        <v>0.44516531626628947</v>
      </c>
      <c r="D42" s="3">
        <f t="shared" si="8"/>
        <v>0.42502085869602746</v>
      </c>
      <c r="E42" s="3">
        <f t="shared" si="8"/>
        <v>0.30906108502136875</v>
      </c>
      <c r="F42" s="3">
        <f>GEOMEAN(B42:E42)</f>
        <v>0.39158726434336122</v>
      </c>
    </row>
    <row r="43" spans="1:6" x14ac:dyDescent="0.25">
      <c r="A43" s="5" t="s">
        <v>128</v>
      </c>
      <c r="B43" s="3">
        <f t="shared" ref="B43:E45" si="9">B36/B$39</f>
        <v>0.21966032764825422</v>
      </c>
      <c r="C43" s="3">
        <f t="shared" si="9"/>
        <v>0.2431837784020785</v>
      </c>
      <c r="D43" s="3">
        <f t="shared" si="9"/>
        <v>0.2733105491894951</v>
      </c>
      <c r="E43" s="3">
        <f t="shared" si="9"/>
        <v>0.26349245194110532</v>
      </c>
      <c r="F43" s="3">
        <f t="shared" ref="F43:F45" si="10">GEOMEAN(B43:E43)</f>
        <v>0.24904492757520677</v>
      </c>
    </row>
    <row r="44" spans="1:6" x14ac:dyDescent="0.25">
      <c r="A44" s="5" t="s">
        <v>129</v>
      </c>
      <c r="B44" s="3">
        <f t="shared" si="9"/>
        <v>0.18753729492142143</v>
      </c>
      <c r="C44" s="3">
        <f t="shared" si="9"/>
        <v>0.17637529512401851</v>
      </c>
      <c r="D44" s="3">
        <f t="shared" si="9"/>
        <v>0.19822551113628373</v>
      </c>
      <c r="E44" s="3">
        <f t="shared" si="9"/>
        <v>0.28087376622507826</v>
      </c>
      <c r="F44" s="3">
        <f t="shared" si="10"/>
        <v>0.20715672248068151</v>
      </c>
    </row>
    <row r="45" spans="1:6" x14ac:dyDescent="0.25">
      <c r="A45" s="5" t="s">
        <v>130</v>
      </c>
      <c r="B45" s="3">
        <f t="shared" si="9"/>
        <v>0.19069842184898406</v>
      </c>
      <c r="C45" s="3">
        <f t="shared" si="9"/>
        <v>0.13527561020761356</v>
      </c>
      <c r="D45" s="3">
        <f t="shared" si="9"/>
        <v>0.10344308097819357</v>
      </c>
      <c r="E45" s="3">
        <f t="shared" si="9"/>
        <v>0.14657269681244767</v>
      </c>
      <c r="F45" s="3">
        <f t="shared" si="10"/>
        <v>0.14063074633970676</v>
      </c>
    </row>
    <row r="46" spans="1:6" x14ac:dyDescent="0.25">
      <c r="B46" s="3">
        <f>SUM(B42:B45)</f>
        <v>1</v>
      </c>
      <c r="C46" s="3">
        <f t="shared" ref="C46:E46" si="11">SUM(C42:C45)</f>
        <v>1</v>
      </c>
      <c r="D46" s="3">
        <f t="shared" si="11"/>
        <v>0.99999999999999978</v>
      </c>
      <c r="E46" s="3">
        <f t="shared" si="11"/>
        <v>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7355F-E26C-4CE7-A8C1-A6C7EFA2CD01}">
  <dimension ref="A1:P46"/>
  <sheetViews>
    <sheetView workbookViewId="0">
      <selection activeCell="O12" sqref="O12:P19"/>
    </sheetView>
  </sheetViews>
  <sheetFormatPr defaultRowHeight="15" x14ac:dyDescent="0.25"/>
  <cols>
    <col min="1" max="1" width="18.5703125" customWidth="1"/>
    <col min="2" max="5" width="16" style="1" customWidth="1"/>
  </cols>
  <sheetData>
    <row r="1" spans="1:16" x14ac:dyDescent="0.25">
      <c r="B1" s="1" t="s">
        <v>117</v>
      </c>
      <c r="C1" s="1" t="s">
        <v>118</v>
      </c>
      <c r="D1" s="1" t="s">
        <v>119</v>
      </c>
      <c r="E1" s="1" t="s">
        <v>120</v>
      </c>
    </row>
    <row r="2" spans="1:16" x14ac:dyDescent="0.25">
      <c r="A2" t="s">
        <v>115</v>
      </c>
      <c r="B2" s="3" cm="1">
        <f t="array" ref="B2">GEOMEAN(IF('Forms of Innovation phase 2'!BS$4:BS$28&gt;0,'Forms of Innovation phase 2'!BS$4:BS$28))</f>
        <v>5.2108716535599369</v>
      </c>
      <c r="C2" s="3" cm="1">
        <f t="array" ref="C2">GEOMEAN(IF('Forms of Innovation phase 2'!BT$4:BT$28&gt;0,'Forms of Innovation phase 2'!BT$4:BT$28))</f>
        <v>5.0188083295416241</v>
      </c>
      <c r="D2" s="3" cm="1">
        <f t="array" ref="D2">GEOMEAN(IF('Forms of Innovation phase 2'!BU$4:BU$28&gt;0,'Forms of Innovation phase 2'!BU$4:BU$28))</f>
        <v>5.551755230011393</v>
      </c>
      <c r="E2" s="3" cm="1">
        <f t="array" ref="E2">GEOMEAN(IF('Forms of Innovation phase 2'!BV$4:BV$28&gt;0,'Forms of Innovation phase 2'!BV$4:BV$28))</f>
        <v>5.5009220085215702</v>
      </c>
      <c r="K2" s="6">
        <f>B2-C2</f>
        <v>0.19206332401831272</v>
      </c>
      <c r="L2" s="6">
        <f>B2-D2</f>
        <v>-0.34088357645145617</v>
      </c>
      <c r="M2" s="6">
        <f>B2-E2</f>
        <v>-0.29005035496163334</v>
      </c>
      <c r="N2" s="6">
        <f>C2-D2</f>
        <v>-0.53294690046976889</v>
      </c>
      <c r="O2" s="6">
        <f>C2-E2</f>
        <v>-0.48211367897994606</v>
      </c>
      <c r="P2" s="6">
        <f>D2-E2</f>
        <v>5.0833221489822833E-2</v>
      </c>
    </row>
    <row r="3" spans="1:16" x14ac:dyDescent="0.25">
      <c r="A3" t="s">
        <v>116</v>
      </c>
      <c r="B3" s="3">
        <f>AVERAGE('Forms of Innovation phase 2'!BS$4:BS$28)</f>
        <v>5.7894736842105265</v>
      </c>
      <c r="C3" s="3">
        <f>AVERAGE('Forms of Innovation phase 2'!BT$4:BT$28)</f>
        <v>5.4736842105263159</v>
      </c>
      <c r="D3" s="3">
        <f>AVERAGE('Forms of Innovation phase 2'!BU$4:BU$28)</f>
        <v>6.0526315789473681</v>
      </c>
      <c r="E3" s="3">
        <f>AVERAGE('Forms of Innovation phase 2'!BV$4:BV$28)</f>
        <v>6.0526315789473681</v>
      </c>
    </row>
    <row r="5" spans="1:16" x14ac:dyDescent="0.25">
      <c r="B5" s="1" t="s">
        <v>121</v>
      </c>
      <c r="C5" s="1" t="s">
        <v>122</v>
      </c>
      <c r="D5" s="1" t="s">
        <v>123</v>
      </c>
      <c r="E5" s="1" t="s">
        <v>124</v>
      </c>
      <c r="F5" s="1" t="s">
        <v>125</v>
      </c>
      <c r="G5" s="1" t="s">
        <v>126</v>
      </c>
      <c r="K5" s="1" t="s">
        <v>127</v>
      </c>
      <c r="L5" s="1" t="s">
        <v>128</v>
      </c>
      <c r="M5" s="1" t="s">
        <v>129</v>
      </c>
      <c r="N5" s="1" t="s">
        <v>130</v>
      </c>
    </row>
    <row r="6" spans="1:16" x14ac:dyDescent="0.25">
      <c r="A6">
        <v>1</v>
      </c>
      <c r="B6" s="1">
        <f>ABS('Forms of Innovation phase 2'!BS4-'Forms of Innovation phase 2'!BT4)+1</f>
        <v>1</v>
      </c>
      <c r="C6" s="1">
        <f>ABS('Forms of Innovation phase 2'!BS4-'Forms of Innovation phase 2'!BU4)+1</f>
        <v>2</v>
      </c>
      <c r="D6" s="1">
        <f>ABS('Forms of Innovation phase 2'!BS4-'Forms of Innovation phase 2'!BV4)+1</f>
        <v>5</v>
      </c>
      <c r="E6" s="1">
        <f>ABS('Forms of Innovation phase 2'!BT4-'Forms of Innovation phase 2'!BU4)+1</f>
        <v>2</v>
      </c>
      <c r="F6">
        <f>ABS('Forms of Innovation phase 2'!BT4-'Forms of Innovation phase 2'!BV4)+1</f>
        <v>5</v>
      </c>
      <c r="G6">
        <f>ABS('Forms of Innovation phase 2'!BU4-'Forms of Innovation phase 2'!BV4)+1</f>
        <v>6</v>
      </c>
      <c r="J6" s="5" t="s">
        <v>127</v>
      </c>
      <c r="K6" s="3">
        <v>1</v>
      </c>
      <c r="L6" s="3">
        <f>ABS(B2-C2)+1</f>
        <v>1.1920633240183127</v>
      </c>
      <c r="M6" s="3">
        <f>1/(ABS(B2-D2)+1)</f>
        <v>0.74577690230677751</v>
      </c>
      <c r="N6" s="3">
        <f>1/(ABS(B2-E2)+1)</f>
        <v>0.77516354005401633</v>
      </c>
    </row>
    <row r="7" spans="1:16" x14ac:dyDescent="0.25">
      <c r="A7">
        <f>A6+1</f>
        <v>2</v>
      </c>
      <c r="B7" s="1">
        <f>ABS('Forms of Innovation phase 2'!BS5-'Forms of Innovation phase 2'!BT5)+1</f>
        <v>4</v>
      </c>
      <c r="C7" s="1">
        <f>ABS('Forms of Innovation phase 2'!BS5-'Forms of Innovation phase 2'!BU5)+1</f>
        <v>1</v>
      </c>
      <c r="D7" s="1">
        <f>ABS('Forms of Innovation phase 2'!BS5-'Forms of Innovation phase 2'!BV5)+1</f>
        <v>1</v>
      </c>
      <c r="E7" s="1">
        <f>ABS('Forms of Innovation phase 2'!BT5-'Forms of Innovation phase 2'!BU5)+1</f>
        <v>4</v>
      </c>
      <c r="F7">
        <f>ABS('Forms of Innovation phase 2'!BT5-'Forms of Innovation phase 2'!BV5)+1</f>
        <v>4</v>
      </c>
      <c r="G7">
        <f>ABS('Forms of Innovation phase 2'!BU5-'Forms of Innovation phase 2'!BV5)+1</f>
        <v>1</v>
      </c>
      <c r="J7" s="5" t="s">
        <v>128</v>
      </c>
      <c r="K7" s="3">
        <f>1/L6</f>
        <v>0.8388816096020062</v>
      </c>
      <c r="L7" s="3">
        <v>1</v>
      </c>
      <c r="M7" s="3">
        <f>1/(ABS(C2-D2)+1)</f>
        <v>0.65233831628059114</v>
      </c>
      <c r="N7" s="3">
        <f>1/(ABS(C2-E2)+1)</f>
        <v>0.67471207788072152</v>
      </c>
    </row>
    <row r="8" spans="1:16" x14ac:dyDescent="0.25">
      <c r="A8">
        <f t="shared" ref="A8:A30" si="0">A7+1</f>
        <v>3</v>
      </c>
      <c r="B8" s="1">
        <f>ABS('Forms of Innovation phase 2'!BS6-'Forms of Innovation phase 2'!BT6)+1</f>
        <v>1</v>
      </c>
      <c r="C8" s="1">
        <f>ABS('Forms of Innovation phase 2'!BS6-'Forms of Innovation phase 2'!BU6)+1</f>
        <v>1</v>
      </c>
      <c r="D8" s="1">
        <f>ABS('Forms of Innovation phase 2'!BS6-'Forms of Innovation phase 2'!BV6)+1</f>
        <v>4</v>
      </c>
      <c r="E8" s="1">
        <f>ABS('Forms of Innovation phase 2'!BT6-'Forms of Innovation phase 2'!BU6)+1</f>
        <v>1</v>
      </c>
      <c r="F8">
        <f>ABS('Forms of Innovation phase 2'!BT6-'Forms of Innovation phase 2'!BV6)+1</f>
        <v>4</v>
      </c>
      <c r="G8">
        <f>ABS('Forms of Innovation phase 2'!BU6-'Forms of Innovation phase 2'!BV6)+1</f>
        <v>4</v>
      </c>
      <c r="J8" s="5" t="s">
        <v>129</v>
      </c>
      <c r="K8" s="3">
        <f>1/M6</f>
        <v>1.3408835764514562</v>
      </c>
      <c r="L8" s="3">
        <f>1/M7</f>
        <v>1.5329469004697689</v>
      </c>
      <c r="M8" s="3">
        <v>1</v>
      </c>
      <c r="N8" s="3">
        <f>ABS(D2-E2)+1</f>
        <v>1.0508332214898228</v>
      </c>
    </row>
    <row r="9" spans="1:16" x14ac:dyDescent="0.25">
      <c r="A9">
        <f t="shared" si="0"/>
        <v>4</v>
      </c>
      <c r="B9" s="1">
        <f>ABS('Forms of Innovation phase 2'!BS7-'Forms of Innovation phase 2'!BT7)+1</f>
        <v>2</v>
      </c>
      <c r="C9" s="1">
        <f>ABS('Forms of Innovation phase 2'!BS7-'Forms of Innovation phase 2'!BU7)+1</f>
        <v>4</v>
      </c>
      <c r="D9" s="1">
        <f>ABS('Forms of Innovation phase 2'!BS7-'Forms of Innovation phase 2'!BV7)+1</f>
        <v>3</v>
      </c>
      <c r="E9" s="1">
        <f>ABS('Forms of Innovation phase 2'!BT7-'Forms of Innovation phase 2'!BU7)+1</f>
        <v>3</v>
      </c>
      <c r="F9">
        <f>ABS('Forms of Innovation phase 2'!BT7-'Forms of Innovation phase 2'!BV7)+1</f>
        <v>4</v>
      </c>
      <c r="G9">
        <f>ABS('Forms of Innovation phase 2'!BU7-'Forms of Innovation phase 2'!BV7)+1</f>
        <v>6</v>
      </c>
      <c r="J9" s="5" t="s">
        <v>130</v>
      </c>
      <c r="K9" s="3">
        <f>1/N6</f>
        <v>1.2900503549616333</v>
      </c>
      <c r="L9" s="3">
        <f>L7/N7</f>
        <v>1.4821136789799461</v>
      </c>
      <c r="M9" s="3">
        <f>1/N8</f>
        <v>0.95162579517827406</v>
      </c>
      <c r="N9" s="3">
        <v>1</v>
      </c>
    </row>
    <row r="10" spans="1:16" x14ac:dyDescent="0.25">
      <c r="A10">
        <f t="shared" si="0"/>
        <v>5</v>
      </c>
      <c r="B10" s="1">
        <f>ABS('Forms of Innovation phase 2'!BS8-'Forms of Innovation phase 2'!BT8)+1</f>
        <v>1</v>
      </c>
      <c r="C10" s="1">
        <f>ABS('Forms of Innovation phase 2'!BS8-'Forms of Innovation phase 2'!BU8)+1</f>
        <v>1</v>
      </c>
      <c r="D10" s="1">
        <f>ABS('Forms of Innovation phase 2'!BS8-'Forms of Innovation phase 2'!BV8)+1</f>
        <v>1</v>
      </c>
      <c r="E10" s="1">
        <f>ABS('Forms of Innovation phase 2'!BT8-'Forms of Innovation phase 2'!BU8)+1</f>
        <v>1</v>
      </c>
      <c r="F10">
        <f>ABS('Forms of Innovation phase 2'!BT8-'Forms of Innovation phase 2'!BV8)+1</f>
        <v>1</v>
      </c>
      <c r="G10">
        <f>ABS('Forms of Innovation phase 2'!BU8-'Forms of Innovation phase 2'!BV8)+1</f>
        <v>1</v>
      </c>
      <c r="J10" s="5" t="s">
        <v>131</v>
      </c>
      <c r="K10" s="3">
        <f>SUM(K6:K9)</f>
        <v>4.4698155410150955</v>
      </c>
      <c r="L10" s="3">
        <f t="shared" ref="L10:N10" si="1">SUM(L6:L9)</f>
        <v>5.2071239034680277</v>
      </c>
      <c r="M10" s="3">
        <f t="shared" si="1"/>
        <v>3.3497410137656427</v>
      </c>
      <c r="N10" s="3">
        <f t="shared" si="1"/>
        <v>3.5007088394245605</v>
      </c>
    </row>
    <row r="11" spans="1:16" x14ac:dyDescent="0.25">
      <c r="A11">
        <f t="shared" si="0"/>
        <v>6</v>
      </c>
      <c r="B11" s="1">
        <f>ABS('Forms of Innovation phase 2'!BS9-'Forms of Innovation phase 2'!BT9)+1</f>
        <v>3</v>
      </c>
      <c r="C11" s="1">
        <f>ABS('Forms of Innovation phase 2'!BS9-'Forms of Innovation phase 2'!BU9)+1</f>
        <v>2</v>
      </c>
      <c r="D11" s="1">
        <f>ABS('Forms of Innovation phase 2'!BS9-'Forms of Innovation phase 2'!BV9)+1</f>
        <v>1</v>
      </c>
      <c r="E11" s="1">
        <f>ABS('Forms of Innovation phase 2'!BT9-'Forms of Innovation phase 2'!BU9)+1</f>
        <v>2</v>
      </c>
      <c r="F11">
        <f>ABS('Forms of Innovation phase 2'!BT9-'Forms of Innovation phase 2'!BV9)+1</f>
        <v>3</v>
      </c>
      <c r="G11">
        <f>ABS('Forms of Innovation phase 2'!BU9-'Forms of Innovation phase 2'!BV9)+1</f>
        <v>2</v>
      </c>
      <c r="K11" s="1"/>
      <c r="L11" s="1"/>
      <c r="M11" s="1"/>
      <c r="N11" s="1"/>
    </row>
    <row r="12" spans="1:16" x14ac:dyDescent="0.25">
      <c r="A12">
        <f t="shared" si="0"/>
        <v>7</v>
      </c>
      <c r="B12" s="1">
        <f>ABS('Forms of Innovation phase 2'!BS10-'Forms of Innovation phase 2'!BT10)+1</f>
        <v>1</v>
      </c>
      <c r="C12" s="1">
        <f>ABS('Forms of Innovation phase 2'!BS10-'Forms of Innovation phase 2'!BU10)+1</f>
        <v>1</v>
      </c>
      <c r="D12" s="1">
        <f>ABS('Forms of Innovation phase 2'!BS10-'Forms of Innovation phase 2'!BV10)+1</f>
        <v>1</v>
      </c>
      <c r="E12" s="1">
        <f>ABS('Forms of Innovation phase 2'!BT10-'Forms of Innovation phase 2'!BU10)+1</f>
        <v>1</v>
      </c>
      <c r="F12">
        <f>ABS('Forms of Innovation phase 2'!BT10-'Forms of Innovation phase 2'!BV10)+1</f>
        <v>1</v>
      </c>
      <c r="G12">
        <f>ABS('Forms of Innovation phase 2'!BU10-'Forms of Innovation phase 2'!BV10)+1</f>
        <v>1</v>
      </c>
      <c r="J12" s="5"/>
      <c r="K12" s="1" t="s">
        <v>127</v>
      </c>
      <c r="L12" s="1" t="s">
        <v>128</v>
      </c>
      <c r="M12" s="1" t="s">
        <v>129</v>
      </c>
      <c r="N12" s="1" t="s">
        <v>130</v>
      </c>
      <c r="O12" s="8" t="s">
        <v>132</v>
      </c>
      <c r="P12" s="13" t="s">
        <v>139</v>
      </c>
    </row>
    <row r="13" spans="1:16" x14ac:dyDescent="0.25">
      <c r="A13">
        <f t="shared" si="0"/>
        <v>8</v>
      </c>
      <c r="B13" s="1">
        <f>ABS('Forms of Innovation phase 2'!BS11-'Forms of Innovation phase 2'!BT11)+1</f>
        <v>1</v>
      </c>
      <c r="C13" s="1">
        <f>ABS('Forms of Innovation phase 2'!BS11-'Forms of Innovation phase 2'!BU11)+1</f>
        <v>1</v>
      </c>
      <c r="D13" s="1">
        <f>ABS('Forms of Innovation phase 2'!BS11-'Forms of Innovation phase 2'!BV11)+1</f>
        <v>3</v>
      </c>
      <c r="E13" s="1">
        <f>ABS('Forms of Innovation phase 2'!BT11-'Forms of Innovation phase 2'!BU11)+1</f>
        <v>1</v>
      </c>
      <c r="F13">
        <f>ABS('Forms of Innovation phase 2'!BT11-'Forms of Innovation phase 2'!BV11)+1</f>
        <v>3</v>
      </c>
      <c r="G13">
        <f>ABS('Forms of Innovation phase 2'!BU11-'Forms of Innovation phase 2'!BV11)+1</f>
        <v>3</v>
      </c>
      <c r="J13" s="5" t="s">
        <v>127</v>
      </c>
      <c r="K13" s="3">
        <f>K6/K$10</f>
        <v>0.22372287867899351</v>
      </c>
      <c r="L13" s="3">
        <f t="shared" ref="L13:N13" si="2">L6/L$10</f>
        <v>0.22892931801073133</v>
      </c>
      <c r="M13" s="3">
        <f t="shared" si="2"/>
        <v>0.22263718276787178</v>
      </c>
      <c r="N13" s="3">
        <f t="shared" si="2"/>
        <v>0.22143045183427371</v>
      </c>
      <c r="O13" s="3">
        <f>GEOMEAN(K13:N13)</f>
        <v>0.22416185628447846</v>
      </c>
      <c r="P13" s="3" cm="1">
        <f t="array" ref="P13">MMULT(K6:N6,O13:O16)/O13</f>
        <v>4.0002958818264958</v>
      </c>
    </row>
    <row r="14" spans="1:16" x14ac:dyDescent="0.25">
      <c r="A14">
        <f t="shared" si="0"/>
        <v>9</v>
      </c>
      <c r="B14" s="1">
        <f>ABS('Forms of Innovation phase 2'!BS12-'Forms of Innovation phase 2'!BT12)+1</f>
        <v>4</v>
      </c>
      <c r="C14" s="1">
        <f>ABS('Forms of Innovation phase 2'!BS12-'Forms of Innovation phase 2'!BU12)+1</f>
        <v>2</v>
      </c>
      <c r="D14" s="1">
        <f>ABS('Forms of Innovation phase 2'!BS12-'Forms of Innovation phase 2'!BV12)+1</f>
        <v>3</v>
      </c>
      <c r="E14" s="1">
        <f>ABS('Forms of Innovation phase 2'!BT12-'Forms of Innovation phase 2'!BU12)+1</f>
        <v>5</v>
      </c>
      <c r="F14">
        <f>ABS('Forms of Innovation phase 2'!BT12-'Forms of Innovation phase 2'!BV12)+1</f>
        <v>2</v>
      </c>
      <c r="G14">
        <f>ABS('Forms of Innovation phase 2'!BU12-'Forms of Innovation phase 2'!BV12)+1</f>
        <v>4</v>
      </c>
      <c r="J14" s="5" t="s">
        <v>128</v>
      </c>
      <c r="K14" s="3">
        <f t="shared" ref="K14:N16" si="3">K7/K$10</f>
        <v>0.18767700857102845</v>
      </c>
      <c r="L14" s="3">
        <f t="shared" si="3"/>
        <v>0.19204459477793184</v>
      </c>
      <c r="M14" s="3">
        <f t="shared" si="3"/>
        <v>0.19474291104889296</v>
      </c>
      <c r="N14" s="3">
        <f t="shared" si="3"/>
        <v>0.19273584546140929</v>
      </c>
      <c r="O14" s="3">
        <f t="shared" ref="O14:O16" si="4">GEOMEAN(K14:N14)</f>
        <v>0.19178265556193672</v>
      </c>
      <c r="P14" s="3" cm="1">
        <f t="array" ref="P14">MMULT(K7:N7,O13:O16)/O14</f>
        <v>4.0003107236448807</v>
      </c>
    </row>
    <row r="15" spans="1:16" x14ac:dyDescent="0.25">
      <c r="A15">
        <f t="shared" si="0"/>
        <v>10</v>
      </c>
      <c r="B15" s="1">
        <f>ABS('Forms of Innovation phase 2'!BS13-'Forms of Innovation phase 2'!BT13)+1</f>
        <v>1</v>
      </c>
      <c r="C15" s="1">
        <f>ABS('Forms of Innovation phase 2'!BS13-'Forms of Innovation phase 2'!BU13)+1</f>
        <v>1</v>
      </c>
      <c r="D15" s="1">
        <f>ABS('Forms of Innovation phase 2'!BS13-'Forms of Innovation phase 2'!BV13)+1</f>
        <v>1</v>
      </c>
      <c r="E15" s="1">
        <f>ABS('Forms of Innovation phase 2'!BT13-'Forms of Innovation phase 2'!BU13)+1</f>
        <v>1</v>
      </c>
      <c r="F15">
        <f>ABS('Forms of Innovation phase 2'!BT13-'Forms of Innovation phase 2'!BV13)+1</f>
        <v>1</v>
      </c>
      <c r="G15">
        <f>ABS('Forms of Innovation phase 2'!BU13-'Forms of Innovation phase 2'!BV13)+1</f>
        <v>1</v>
      </c>
      <c r="J15" s="5" t="s">
        <v>129</v>
      </c>
      <c r="K15" s="3">
        <f t="shared" si="3"/>
        <v>0.29998633369710409</v>
      </c>
      <c r="L15" s="3">
        <f t="shared" si="3"/>
        <v>0.29439416631680337</v>
      </c>
      <c r="M15" s="3">
        <f t="shared" si="3"/>
        <v>0.29853054188086042</v>
      </c>
      <c r="N15" s="3">
        <f t="shared" si="3"/>
        <v>0.30017726971619746</v>
      </c>
      <c r="O15" s="3">
        <f t="shared" si="4"/>
        <v>0.29826295112959589</v>
      </c>
      <c r="P15" s="3" cm="1">
        <f t="array" ref="P15">MMULT(K8:N8,O13:O16)/O15</f>
        <v>4.0001558599045852</v>
      </c>
    </row>
    <row r="16" spans="1:16" x14ac:dyDescent="0.25">
      <c r="A16">
        <f t="shared" si="0"/>
        <v>11</v>
      </c>
      <c r="B16" s="1">
        <f>ABS('Forms of Innovation phase 2'!BS14-'Forms of Innovation phase 2'!BT14)+1</f>
        <v>2</v>
      </c>
      <c r="C16" s="1">
        <f>ABS('Forms of Innovation phase 2'!BS14-'Forms of Innovation phase 2'!BU14)+1</f>
        <v>1</v>
      </c>
      <c r="D16" s="1">
        <f>ABS('Forms of Innovation phase 2'!BS14-'Forms of Innovation phase 2'!BV14)+1</f>
        <v>3</v>
      </c>
      <c r="E16" s="1">
        <f>ABS('Forms of Innovation phase 2'!BT14-'Forms of Innovation phase 2'!BU14)+1</f>
        <v>2</v>
      </c>
      <c r="F16">
        <f>ABS('Forms of Innovation phase 2'!BT14-'Forms of Innovation phase 2'!BV14)+1</f>
        <v>2</v>
      </c>
      <c r="G16">
        <f>ABS('Forms of Innovation phase 2'!BU14-'Forms of Innovation phase 2'!BV14)+1</f>
        <v>3</v>
      </c>
      <c r="J16" s="5" t="s">
        <v>130</v>
      </c>
      <c r="K16" s="3">
        <f t="shared" si="3"/>
        <v>0.288613779052874</v>
      </c>
      <c r="L16" s="3">
        <f t="shared" si="3"/>
        <v>0.28463192089453349</v>
      </c>
      <c r="M16" s="3">
        <f t="shared" si="3"/>
        <v>0.28408936430237486</v>
      </c>
      <c r="N16" s="3">
        <f t="shared" si="3"/>
        <v>0.28565643298811966</v>
      </c>
      <c r="O16" s="3">
        <f t="shared" si="4"/>
        <v>0.28574254745384359</v>
      </c>
      <c r="P16" s="3" cm="1">
        <f t="array" ref="P16">MMULT(K9:N9,O13:O16)/O16</f>
        <v>4.0001079823350087</v>
      </c>
    </row>
    <row r="17" spans="1:16" x14ac:dyDescent="0.25">
      <c r="A17">
        <f t="shared" si="0"/>
        <v>12</v>
      </c>
      <c r="B17" s="1">
        <f>ABS('Forms of Innovation phase 2'!BS15-'Forms of Innovation phase 2'!BT15)+1</f>
        <v>1</v>
      </c>
      <c r="C17" s="1">
        <f>ABS('Forms of Innovation phase 2'!BS15-'Forms of Innovation phase 2'!BU15)+1</f>
        <v>1</v>
      </c>
      <c r="D17" s="1">
        <f>ABS('Forms of Innovation phase 2'!BS15-'Forms of Innovation phase 2'!BV15)+1</f>
        <v>1</v>
      </c>
      <c r="E17" s="1">
        <f>ABS('Forms of Innovation phase 2'!BT15-'Forms of Innovation phase 2'!BU15)+1</f>
        <v>1</v>
      </c>
      <c r="F17">
        <f>ABS('Forms of Innovation phase 2'!BT15-'Forms of Innovation phase 2'!BV15)+1</f>
        <v>1</v>
      </c>
      <c r="G17">
        <f>ABS('Forms of Innovation phase 2'!BU15-'Forms of Innovation phase 2'!BV15)+1</f>
        <v>1</v>
      </c>
      <c r="K17" s="3">
        <f>SUM(K13:K16)</f>
        <v>1</v>
      </c>
      <c r="L17" s="3">
        <f t="shared" ref="L17:N17" si="5">SUM(L13:L16)</f>
        <v>1</v>
      </c>
      <c r="M17" s="3">
        <f t="shared" si="5"/>
        <v>1</v>
      </c>
      <c r="N17" s="3">
        <f t="shared" si="5"/>
        <v>1.0000000000000002</v>
      </c>
      <c r="O17" s="8" t="s">
        <v>140</v>
      </c>
      <c r="P17" s="3">
        <f>(AVERAGE(P13:P16)-4)/3</f>
        <v>7.2537309247463114E-5</v>
      </c>
    </row>
    <row r="18" spans="1:16" x14ac:dyDescent="0.25">
      <c r="A18">
        <f t="shared" si="0"/>
        <v>13</v>
      </c>
      <c r="B18" s="1">
        <f>ABS('Forms of Innovation phase 2'!BS16-'Forms of Innovation phase 2'!BT16)+1</f>
        <v>2</v>
      </c>
      <c r="C18" s="1">
        <f>ABS('Forms of Innovation phase 2'!BS16-'Forms of Innovation phase 2'!BU16)+1</f>
        <v>3</v>
      </c>
      <c r="D18" s="1">
        <f>ABS('Forms of Innovation phase 2'!BS16-'Forms of Innovation phase 2'!BV16)+1</f>
        <v>4</v>
      </c>
      <c r="E18" s="1">
        <f>ABS('Forms of Innovation phase 2'!BT16-'Forms of Innovation phase 2'!BU16)+1</f>
        <v>2</v>
      </c>
      <c r="F18">
        <f>ABS('Forms of Innovation phase 2'!BT16-'Forms of Innovation phase 2'!BV16)+1</f>
        <v>3</v>
      </c>
      <c r="G18">
        <f>ABS('Forms of Innovation phase 2'!BU16-'Forms of Innovation phase 2'!BV16)+1</f>
        <v>2</v>
      </c>
      <c r="O18" s="8" t="s">
        <v>141</v>
      </c>
      <c r="P18" s="3">
        <v>0.9</v>
      </c>
    </row>
    <row r="19" spans="1:16" x14ac:dyDescent="0.25">
      <c r="A19">
        <f t="shared" si="0"/>
        <v>14</v>
      </c>
      <c r="B19" s="1">
        <f>ABS('Forms of Innovation phase 2'!BS17-'Forms of Innovation phase 2'!BT17)+1</f>
        <v>5</v>
      </c>
      <c r="C19" s="1">
        <f>ABS('Forms of Innovation phase 2'!BS17-'Forms of Innovation phase 2'!BU17)+1</f>
        <v>1</v>
      </c>
      <c r="D19" s="1">
        <f>ABS('Forms of Innovation phase 2'!BS17-'Forms of Innovation phase 2'!BV17)+1</f>
        <v>3</v>
      </c>
      <c r="E19" s="1">
        <f>ABS('Forms of Innovation phase 2'!BT17-'Forms of Innovation phase 2'!BU17)+1</f>
        <v>5</v>
      </c>
      <c r="F19">
        <f>ABS('Forms of Innovation phase 2'!BT17-'Forms of Innovation phase 2'!BV17)+1</f>
        <v>3</v>
      </c>
      <c r="G19">
        <f>ABS('Forms of Innovation phase 2'!BU17-'Forms of Innovation phase 2'!BV17)+1</f>
        <v>3</v>
      </c>
      <c r="O19" s="8" t="s">
        <v>142</v>
      </c>
      <c r="P19" s="3">
        <f>P17/P18</f>
        <v>8.0597010274959012E-5</v>
      </c>
    </row>
    <row r="20" spans="1:16" x14ac:dyDescent="0.25">
      <c r="A20">
        <f t="shared" si="0"/>
        <v>15</v>
      </c>
      <c r="B20" s="1">
        <f>ABS('Forms of Innovation phase 2'!BS18-'Forms of Innovation phase 2'!BT18)+1</f>
        <v>3</v>
      </c>
      <c r="C20" s="1">
        <f>ABS('Forms of Innovation phase 2'!BS18-'Forms of Innovation phase 2'!BU18)+1</f>
        <v>2</v>
      </c>
      <c r="D20" s="1">
        <f>ABS('Forms of Innovation phase 2'!BS18-'Forms of Innovation phase 2'!BV18)+1</f>
        <v>7</v>
      </c>
      <c r="E20" s="1">
        <f>ABS('Forms of Innovation phase 2'!BT18-'Forms of Innovation phase 2'!BU18)+1</f>
        <v>2</v>
      </c>
      <c r="F20">
        <f>ABS('Forms of Innovation phase 2'!BT18-'Forms of Innovation phase 2'!BV18)+1</f>
        <v>5</v>
      </c>
      <c r="G20">
        <f>ABS('Forms of Innovation phase 2'!BU18-'Forms of Innovation phase 2'!BV18)+1</f>
        <v>6</v>
      </c>
    </row>
    <row r="21" spans="1:16" x14ac:dyDescent="0.25">
      <c r="A21">
        <f t="shared" si="0"/>
        <v>16</v>
      </c>
      <c r="B21" s="1">
        <f>ABS('Forms of Innovation phase 2'!BS19-'Forms of Innovation phase 2'!BT19)+1</f>
        <v>1</v>
      </c>
      <c r="C21" s="1">
        <f>ABS('Forms of Innovation phase 2'!BS19-'Forms of Innovation phase 2'!BU19)+1</f>
        <v>6</v>
      </c>
      <c r="D21" s="1">
        <f>ABS('Forms of Innovation phase 2'!BS19-'Forms of Innovation phase 2'!BV19)+1</f>
        <v>2</v>
      </c>
      <c r="E21" s="1">
        <f>ABS('Forms of Innovation phase 2'!BT19-'Forms of Innovation phase 2'!BU19)+1</f>
        <v>6</v>
      </c>
      <c r="F21">
        <f>ABS('Forms of Innovation phase 2'!BT19-'Forms of Innovation phase 2'!BV19)+1</f>
        <v>2</v>
      </c>
      <c r="G21">
        <f>ABS('Forms of Innovation phase 2'!BU19-'Forms of Innovation phase 2'!BV19)+1</f>
        <v>5</v>
      </c>
    </row>
    <row r="22" spans="1:16" x14ac:dyDescent="0.25">
      <c r="A22">
        <f t="shared" si="0"/>
        <v>17</v>
      </c>
      <c r="B22" s="1">
        <f>ABS('Forms of Innovation phase 2'!BS20-'Forms of Innovation phase 2'!BT20)+1</f>
        <v>2</v>
      </c>
      <c r="C22" s="1">
        <f>ABS('Forms of Innovation phase 2'!BS20-'Forms of Innovation phase 2'!BU20)+1</f>
        <v>2</v>
      </c>
      <c r="D22" s="1">
        <f>ABS('Forms of Innovation phase 2'!BS20-'Forms of Innovation phase 2'!BV20)+1</f>
        <v>2</v>
      </c>
      <c r="E22" s="1">
        <f>ABS('Forms of Innovation phase 2'!BT20-'Forms of Innovation phase 2'!BU20)+1</f>
        <v>1</v>
      </c>
      <c r="F22">
        <f>ABS('Forms of Innovation phase 2'!BT20-'Forms of Innovation phase 2'!BV20)+1</f>
        <v>1</v>
      </c>
      <c r="G22">
        <f>ABS('Forms of Innovation phase 2'!BU20-'Forms of Innovation phase 2'!BV20)+1</f>
        <v>1</v>
      </c>
    </row>
    <row r="23" spans="1:16" x14ac:dyDescent="0.25">
      <c r="A23">
        <f t="shared" si="0"/>
        <v>18</v>
      </c>
      <c r="B23" s="1">
        <f>ABS('Forms of Innovation phase 2'!BS21-'Forms of Innovation phase 2'!BT21)+1</f>
        <v>1</v>
      </c>
      <c r="C23" s="1">
        <f>ABS('Forms of Innovation phase 2'!BS21-'Forms of Innovation phase 2'!BU21)+1</f>
        <v>1</v>
      </c>
      <c r="D23" s="1">
        <f>ABS('Forms of Innovation phase 2'!BS21-'Forms of Innovation phase 2'!BV21)+1</f>
        <v>1</v>
      </c>
      <c r="E23" s="1">
        <f>ABS('Forms of Innovation phase 2'!BT21-'Forms of Innovation phase 2'!BU21)+1</f>
        <v>1</v>
      </c>
      <c r="F23">
        <f>ABS('Forms of Innovation phase 2'!BT21-'Forms of Innovation phase 2'!BV21)+1</f>
        <v>1</v>
      </c>
      <c r="G23">
        <f>ABS('Forms of Innovation phase 2'!BU21-'Forms of Innovation phase 2'!BV21)+1</f>
        <v>1</v>
      </c>
    </row>
    <row r="24" spans="1:16" x14ac:dyDescent="0.25">
      <c r="A24">
        <f t="shared" si="0"/>
        <v>19</v>
      </c>
      <c r="B24" s="1">
        <f>ABS('Forms of Innovation phase 2'!BS22-'Forms of Innovation phase 2'!BT22)+1</f>
        <v>1</v>
      </c>
      <c r="C24" s="1">
        <f>ABS('Forms of Innovation phase 2'!BS22-'Forms of Innovation phase 2'!BU22)+1</f>
        <v>1</v>
      </c>
      <c r="D24" s="1">
        <f>ABS('Forms of Innovation phase 2'!BS22-'Forms of Innovation phase 2'!BV22)+1</f>
        <v>8</v>
      </c>
      <c r="E24" s="1">
        <f>ABS('Forms of Innovation phase 2'!BT22-'Forms of Innovation phase 2'!BU22)+1</f>
        <v>1</v>
      </c>
      <c r="F24">
        <f>ABS('Forms of Innovation phase 2'!BT22-'Forms of Innovation phase 2'!BV22)+1</f>
        <v>8</v>
      </c>
      <c r="G24">
        <f>ABS('Forms of Innovation phase 2'!BU22-'Forms of Innovation phase 2'!BV22)+1</f>
        <v>8</v>
      </c>
    </row>
    <row r="25" spans="1:16" x14ac:dyDescent="0.25">
      <c r="A25">
        <f t="shared" si="0"/>
        <v>20</v>
      </c>
      <c r="B25" s="1">
        <f>ABS('Forms of Innovation phase 2'!BS23-'Forms of Innovation phase 2'!BT23)+1</f>
        <v>1</v>
      </c>
      <c r="C25" s="1">
        <f>ABS('Forms of Innovation phase 2'!BS23-'Forms of Innovation phase 2'!BU23)+1</f>
        <v>1</v>
      </c>
      <c r="D25" s="1">
        <f>ABS('Forms of Innovation phase 2'!BS23-'Forms of Innovation phase 2'!BV23)+1</f>
        <v>1</v>
      </c>
      <c r="E25" s="1">
        <f>ABS('Forms of Innovation phase 2'!BT23-'Forms of Innovation phase 2'!BU23)+1</f>
        <v>1</v>
      </c>
      <c r="F25">
        <f>ABS('Forms of Innovation phase 2'!BT23-'Forms of Innovation phase 2'!BV23)+1</f>
        <v>1</v>
      </c>
      <c r="G25">
        <f>ABS('Forms of Innovation phase 2'!BU23-'Forms of Innovation phase 2'!BV23)+1</f>
        <v>1</v>
      </c>
    </row>
    <row r="26" spans="1:16" x14ac:dyDescent="0.25">
      <c r="A26">
        <f t="shared" si="0"/>
        <v>21</v>
      </c>
      <c r="B26" s="1">
        <f>ABS('Forms of Innovation phase 2'!BS24-'Forms of Innovation phase 2'!BT24)+1</f>
        <v>1</v>
      </c>
      <c r="C26" s="1">
        <f>ABS('Forms of Innovation phase 2'!BS24-'Forms of Innovation phase 2'!BU24)+1</f>
        <v>1</v>
      </c>
      <c r="D26" s="1">
        <f>ABS('Forms of Innovation phase 2'!BS24-'Forms of Innovation phase 2'!BV24)+1</f>
        <v>1</v>
      </c>
      <c r="E26" s="1">
        <f>ABS('Forms of Innovation phase 2'!BT24-'Forms of Innovation phase 2'!BU24)+1</f>
        <v>1</v>
      </c>
      <c r="F26">
        <f>ABS('Forms of Innovation phase 2'!BT24-'Forms of Innovation phase 2'!BV24)+1</f>
        <v>1</v>
      </c>
      <c r="G26">
        <f>ABS('Forms of Innovation phase 2'!BU24-'Forms of Innovation phase 2'!BV24)+1</f>
        <v>1</v>
      </c>
    </row>
    <row r="27" spans="1:16" x14ac:dyDescent="0.25">
      <c r="A27">
        <f t="shared" si="0"/>
        <v>22</v>
      </c>
      <c r="B27" s="1">
        <f>ABS('Forms of Innovation phase 2'!BS25-'Forms of Innovation phase 2'!BT25)+1</f>
        <v>2</v>
      </c>
      <c r="C27" s="1">
        <f>ABS('Forms of Innovation phase 2'!BS25-'Forms of Innovation phase 2'!BU25)+1</f>
        <v>2</v>
      </c>
      <c r="D27" s="1">
        <f>ABS('Forms of Innovation phase 2'!BS25-'Forms of Innovation phase 2'!BV25)+1</f>
        <v>2</v>
      </c>
      <c r="E27" s="1">
        <f>ABS('Forms of Innovation phase 2'!BT25-'Forms of Innovation phase 2'!BU25)+1</f>
        <v>1</v>
      </c>
      <c r="F27">
        <f>ABS('Forms of Innovation phase 2'!BT25-'Forms of Innovation phase 2'!BV25)+1</f>
        <v>1</v>
      </c>
      <c r="G27">
        <f>ABS('Forms of Innovation phase 2'!BU25-'Forms of Innovation phase 2'!BV25)+1</f>
        <v>1</v>
      </c>
    </row>
    <row r="28" spans="1:16" x14ac:dyDescent="0.25">
      <c r="A28">
        <f t="shared" si="0"/>
        <v>23</v>
      </c>
      <c r="B28" s="1">
        <f>ABS('Forms of Innovation phase 2'!BS26-'Forms of Innovation phase 2'!BT26)+1</f>
        <v>1</v>
      </c>
      <c r="C28" s="1">
        <f>ABS('Forms of Innovation phase 2'!BS26-'Forms of Innovation phase 2'!BU26)+1</f>
        <v>2</v>
      </c>
      <c r="D28" s="1">
        <f>ABS('Forms of Innovation phase 2'!BS26-'Forms of Innovation phase 2'!BV26)+1</f>
        <v>2</v>
      </c>
      <c r="E28" s="1">
        <f>ABS('Forms of Innovation phase 2'!BT26-'Forms of Innovation phase 2'!BU26)+1</f>
        <v>2</v>
      </c>
      <c r="F28">
        <f>ABS('Forms of Innovation phase 2'!BT26-'Forms of Innovation phase 2'!BV26)+1</f>
        <v>2</v>
      </c>
      <c r="G28">
        <f>ABS('Forms of Innovation phase 2'!BU26-'Forms of Innovation phase 2'!BV26)+1</f>
        <v>1</v>
      </c>
    </row>
    <row r="29" spans="1:16" x14ac:dyDescent="0.25">
      <c r="A29">
        <f t="shared" si="0"/>
        <v>24</v>
      </c>
      <c r="B29" s="1">
        <f>ABS('Forms of Innovation phase 2'!BS27-'Forms of Innovation phase 2'!BT27)+1</f>
        <v>4</v>
      </c>
      <c r="C29" s="1">
        <f>ABS('Forms of Innovation phase 2'!BS27-'Forms of Innovation phase 2'!BU27)+1</f>
        <v>3</v>
      </c>
      <c r="D29" s="1">
        <f>ABS('Forms of Innovation phase 2'!BS27-'Forms of Innovation phase 2'!BV27)+1</f>
        <v>3</v>
      </c>
      <c r="E29" s="1">
        <f>ABS('Forms of Innovation phase 2'!BT27-'Forms of Innovation phase 2'!BU27)+1</f>
        <v>6</v>
      </c>
      <c r="F29">
        <f>ABS('Forms of Innovation phase 2'!BT27-'Forms of Innovation phase 2'!BV27)+1</f>
        <v>6</v>
      </c>
      <c r="G29">
        <f>ABS('Forms of Innovation phase 2'!BU27-'Forms of Innovation phase 2'!BV27)+1</f>
        <v>1</v>
      </c>
    </row>
    <row r="30" spans="1:16" x14ac:dyDescent="0.25">
      <c r="A30">
        <f t="shared" si="0"/>
        <v>25</v>
      </c>
      <c r="B30" s="1">
        <f>ABS('Forms of Innovation phase 2'!BS28-'Forms of Innovation phase 2'!BT28)+1</f>
        <v>1</v>
      </c>
      <c r="C30" s="1">
        <f>ABS('Forms of Innovation phase 2'!BS28-'Forms of Innovation phase 2'!BU28)+1</f>
        <v>1</v>
      </c>
      <c r="D30" s="1">
        <f>ABS('Forms of Innovation phase 2'!BS28-'Forms of Innovation phase 2'!BV28)+1</f>
        <v>1</v>
      </c>
      <c r="E30" s="1">
        <f>ABS('Forms of Innovation phase 2'!BT28-'Forms of Innovation phase 2'!BU28)+1</f>
        <v>1</v>
      </c>
      <c r="F30">
        <f>ABS('Forms of Innovation phase 2'!BT28-'Forms of Innovation phase 2'!BV28)+1</f>
        <v>1</v>
      </c>
      <c r="G30">
        <f>ABS('Forms of Innovation phase 2'!BU28-'Forms of Innovation phase 2'!BV28)+1</f>
        <v>1</v>
      </c>
    </row>
    <row r="32" spans="1:16" x14ac:dyDescent="0.25">
      <c r="B32" s="3">
        <f t="shared" ref="B32:G32" si="6">GEOMEAN(B6:B30)</f>
        <v>1.5797257547608652</v>
      </c>
      <c r="C32" s="3">
        <f t="shared" si="6"/>
        <v>1.5054507377213209</v>
      </c>
      <c r="D32" s="3">
        <f t="shared" si="6"/>
        <v>2.0357527071852979</v>
      </c>
      <c r="E32" s="3">
        <f t="shared" si="6"/>
        <v>1.7123169241932994</v>
      </c>
      <c r="F32" s="3">
        <f t="shared" si="6"/>
        <v>2.0889048049088594</v>
      </c>
      <c r="G32" s="3">
        <f t="shared" si="6"/>
        <v>1.9362538719182385</v>
      </c>
    </row>
    <row r="34" spans="1:6" x14ac:dyDescent="0.25">
      <c r="B34" s="1" t="s">
        <v>127</v>
      </c>
      <c r="C34" s="1" t="s">
        <v>128</v>
      </c>
      <c r="D34" s="1" t="s">
        <v>129</v>
      </c>
      <c r="E34" s="1" t="s">
        <v>130</v>
      </c>
    </row>
    <row r="35" spans="1:6" x14ac:dyDescent="0.25">
      <c r="A35" s="5" t="s">
        <v>127</v>
      </c>
      <c r="B35" s="3">
        <v>1</v>
      </c>
      <c r="C35" s="3">
        <f>B32</f>
        <v>1.5797257547608652</v>
      </c>
      <c r="D35" s="3">
        <f>C32</f>
        <v>1.5054507377213209</v>
      </c>
      <c r="E35" s="3">
        <f>D32</f>
        <v>2.0357527071852979</v>
      </c>
    </row>
    <row r="36" spans="1:6" x14ac:dyDescent="0.25">
      <c r="A36" s="5" t="s">
        <v>128</v>
      </c>
      <c r="B36" s="3">
        <f>1/C35</f>
        <v>0.63302126776516188</v>
      </c>
      <c r="C36" s="3">
        <v>1</v>
      </c>
      <c r="D36" s="3">
        <f>E32</f>
        <v>1.7123169241932994</v>
      </c>
      <c r="E36" s="3">
        <f>F32</f>
        <v>2.0889048049088594</v>
      </c>
    </row>
    <row r="37" spans="1:6" x14ac:dyDescent="0.25">
      <c r="A37" s="5" t="s">
        <v>129</v>
      </c>
      <c r="B37" s="3">
        <f>1/D35</f>
        <v>0.66425288781858061</v>
      </c>
      <c r="C37" s="3">
        <f>1/D36</f>
        <v>0.58400403913026577</v>
      </c>
      <c r="D37" s="3">
        <v>1</v>
      </c>
      <c r="E37" s="3">
        <f>G32</f>
        <v>1.9362538719182385</v>
      </c>
    </row>
    <row r="38" spans="1:6" x14ac:dyDescent="0.25">
      <c r="A38" s="5" t="s">
        <v>130</v>
      </c>
      <c r="B38" s="3">
        <f>1/E35</f>
        <v>0.49121879905670596</v>
      </c>
      <c r="C38" s="3">
        <f>C36/E36</f>
        <v>0.47871975671176209</v>
      </c>
      <c r="D38" s="3">
        <f>1/E37</f>
        <v>0.51646120093193371</v>
      </c>
      <c r="E38" s="3">
        <v>1</v>
      </c>
    </row>
    <row r="39" spans="1:6" x14ac:dyDescent="0.25">
      <c r="A39" s="5" t="s">
        <v>131</v>
      </c>
      <c r="B39" s="3">
        <f>SUM(B35:B38)</f>
        <v>2.7884929546404487</v>
      </c>
      <c r="C39" s="3">
        <f t="shared" ref="C39:E39" si="7">SUM(C35:C38)</f>
        <v>3.6424495506028931</v>
      </c>
      <c r="D39" s="3">
        <f t="shared" si="7"/>
        <v>4.7342288628465541</v>
      </c>
      <c r="E39" s="3">
        <f t="shared" si="7"/>
        <v>7.060911384012396</v>
      </c>
    </row>
    <row r="41" spans="1:6" x14ac:dyDescent="0.25">
      <c r="A41" s="5"/>
      <c r="B41" s="1" t="s">
        <v>127</v>
      </c>
      <c r="C41" s="1" t="s">
        <v>128</v>
      </c>
      <c r="D41" s="1" t="s">
        <v>129</v>
      </c>
      <c r="E41" s="1" t="s">
        <v>130</v>
      </c>
      <c r="F41" s="1" t="s">
        <v>132</v>
      </c>
    </row>
    <row r="42" spans="1:6" x14ac:dyDescent="0.25">
      <c r="A42" s="5" t="s">
        <v>127</v>
      </c>
      <c r="B42" s="3">
        <f>B35/B$39</f>
        <v>0.35861664930365267</v>
      </c>
      <c r="C42" s="3">
        <f t="shared" ref="C42:E42" si="8">C35/C$39</f>
        <v>0.43369873290335381</v>
      </c>
      <c r="D42" s="3">
        <f t="shared" si="8"/>
        <v>0.31799280967083143</v>
      </c>
      <c r="E42" s="3">
        <f t="shared" si="8"/>
        <v>0.28831302313108365</v>
      </c>
      <c r="F42" s="3">
        <f>GEOMEAN(B42:E42)</f>
        <v>0.34556125327871456</v>
      </c>
    </row>
    <row r="43" spans="1:6" x14ac:dyDescent="0.25">
      <c r="A43" s="5" t="s">
        <v>128</v>
      </c>
      <c r="B43" s="3">
        <f t="shared" ref="B43:E45" si="9">B36/B$39</f>
        <v>0.22701196598389267</v>
      </c>
      <c r="C43" s="3">
        <f t="shared" si="9"/>
        <v>0.27454052173062532</v>
      </c>
      <c r="D43" s="3">
        <f t="shared" si="9"/>
        <v>0.36168866647560699</v>
      </c>
      <c r="E43" s="3">
        <f t="shared" si="9"/>
        <v>0.29584067711692896</v>
      </c>
      <c r="F43" s="3">
        <f t="shared" ref="F43:F45" si="10">GEOMEAN(B43:E43)</f>
        <v>0.28576694905183508</v>
      </c>
    </row>
    <row r="44" spans="1:6" x14ac:dyDescent="0.25">
      <c r="A44" s="5" t="s">
        <v>129</v>
      </c>
      <c r="B44" s="3">
        <f t="shared" si="9"/>
        <v>0.23821214491977447</v>
      </c>
      <c r="C44" s="3">
        <f t="shared" si="9"/>
        <v>0.16033277359561568</v>
      </c>
      <c r="D44" s="3">
        <f t="shared" si="9"/>
        <v>0.21122764212939404</v>
      </c>
      <c r="E44" s="3">
        <f t="shared" si="9"/>
        <v>0.27422152277712813</v>
      </c>
      <c r="F44" s="3">
        <f t="shared" si="10"/>
        <v>0.21687506565823847</v>
      </c>
    </row>
    <row r="45" spans="1:6" x14ac:dyDescent="0.25">
      <c r="A45" s="5" t="s">
        <v>130</v>
      </c>
      <c r="B45" s="3">
        <f t="shared" si="9"/>
        <v>0.17615923979268014</v>
      </c>
      <c r="C45" s="3">
        <f t="shared" si="9"/>
        <v>0.13142797177040519</v>
      </c>
      <c r="D45" s="3">
        <f t="shared" si="9"/>
        <v>0.10909088172416756</v>
      </c>
      <c r="E45" s="3">
        <f t="shared" si="9"/>
        <v>0.1416247769748592</v>
      </c>
      <c r="F45" s="3">
        <f t="shared" si="10"/>
        <v>0.13752454952205145</v>
      </c>
    </row>
    <row r="46" spans="1:6" x14ac:dyDescent="0.25">
      <c r="B46" s="3">
        <f>SUM(B42:B45)</f>
        <v>1</v>
      </c>
      <c r="C46" s="3">
        <f t="shared" ref="C46:E46" si="11">SUM(C42:C45)</f>
        <v>1</v>
      </c>
      <c r="D46" s="3">
        <f t="shared" si="11"/>
        <v>1</v>
      </c>
      <c r="E46" s="3">
        <f t="shared" si="11"/>
        <v>0.99999999999999989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B1BB3-940E-47A2-9587-35217D5BF546}">
  <dimension ref="A1:P46"/>
  <sheetViews>
    <sheetView workbookViewId="0">
      <selection activeCell="O13" sqref="O13:O16"/>
    </sheetView>
  </sheetViews>
  <sheetFormatPr defaultRowHeight="15" x14ac:dyDescent="0.25"/>
  <cols>
    <col min="1" max="1" width="18.5703125" customWidth="1"/>
    <col min="2" max="5" width="16" style="1" customWidth="1"/>
  </cols>
  <sheetData>
    <row r="1" spans="1:16" x14ac:dyDescent="0.25">
      <c r="B1" s="1" t="s">
        <v>117</v>
      </c>
      <c r="C1" s="1" t="s">
        <v>118</v>
      </c>
      <c r="D1" s="1" t="s">
        <v>119</v>
      </c>
      <c r="E1" s="1" t="s">
        <v>120</v>
      </c>
    </row>
    <row r="2" spans="1:16" x14ac:dyDescent="0.25">
      <c r="A2" t="s">
        <v>115</v>
      </c>
      <c r="B2" s="3" cm="1">
        <f t="array" ref="B2">GEOMEAN(IF('Forms of Innovation phase 2'!BZ$4:BZ$28&gt;0,'Forms of Innovation phase 2'!BZ$4:BZ$28))</f>
        <v>5.5576615530269162</v>
      </c>
      <c r="C2" s="3" cm="1">
        <f t="array" ref="C2">GEOMEAN(IF('Forms of Innovation phase 2'!CA$4:CA$28&gt;0,'Forms of Innovation phase 2'!CA$4:CA$28))</f>
        <v>5.3665147903312294</v>
      </c>
      <c r="D2" s="3" cm="1">
        <f t="array" ref="D2">GEOMEAN(IF('Forms of Innovation phase 2'!CB$4:CB$28&gt;0,'Forms of Innovation phase 2'!CB$4:CB$28))</f>
        <v>6.4709581609090456</v>
      </c>
      <c r="E2" s="3" cm="1">
        <f t="array" ref="E2">GEOMEAN(IF('Forms of Innovation phase 2'!CC$4:CC$28&gt;0,'Forms of Innovation phase 2'!CC$4:CC$28))</f>
        <v>4.8533852244022491</v>
      </c>
      <c r="K2" s="6">
        <f>B2-C2</f>
        <v>0.19114676269568687</v>
      </c>
      <c r="L2" s="6">
        <f>B2-D2</f>
        <v>-0.91329660788212941</v>
      </c>
      <c r="M2" s="6">
        <f>B2-E2</f>
        <v>0.70427632862466716</v>
      </c>
      <c r="N2" s="6">
        <f>C2-D2</f>
        <v>-1.1044433705778163</v>
      </c>
      <c r="O2" s="6">
        <f>C2-E2</f>
        <v>0.51312956592898029</v>
      </c>
      <c r="P2" s="6">
        <f>D2-E2</f>
        <v>1.6175729365067966</v>
      </c>
    </row>
    <row r="3" spans="1:16" x14ac:dyDescent="0.25">
      <c r="A3" t="s">
        <v>116</v>
      </c>
      <c r="B3" s="3">
        <f>AVERAGE('Forms of Innovation phase 2'!BZ$4:BZ$28)</f>
        <v>5.9473684210526319</v>
      </c>
      <c r="C3" s="3">
        <f>AVERAGE('Forms of Innovation phase 2'!CA$4:CA$28)</f>
        <v>6.0526315789473681</v>
      </c>
      <c r="D3" s="3">
        <f>AVERAGE('Forms of Innovation phase 2'!CB$4:CB$28)</f>
        <v>6.7894736842105265</v>
      </c>
      <c r="E3" s="3">
        <f>AVERAGE('Forms of Innovation phase 2'!CC$4:CC$28)</f>
        <v>5.2631578947368425</v>
      </c>
    </row>
    <row r="5" spans="1:16" x14ac:dyDescent="0.25">
      <c r="B5" s="1" t="s">
        <v>121</v>
      </c>
      <c r="C5" s="1" t="s">
        <v>122</v>
      </c>
      <c r="D5" s="1" t="s">
        <v>123</v>
      </c>
      <c r="E5" s="1" t="s">
        <v>124</v>
      </c>
      <c r="F5" s="1" t="s">
        <v>125</v>
      </c>
      <c r="G5" s="1" t="s">
        <v>126</v>
      </c>
      <c r="K5" s="1" t="s">
        <v>127</v>
      </c>
      <c r="L5" s="1" t="s">
        <v>128</v>
      </c>
      <c r="M5" s="1" t="s">
        <v>129</v>
      </c>
      <c r="N5" s="1" t="s">
        <v>130</v>
      </c>
    </row>
    <row r="6" spans="1:16" x14ac:dyDescent="0.25">
      <c r="A6">
        <v>1</v>
      </c>
      <c r="B6" s="1">
        <f>ABS('Forms of Innovation phase 2'!BZ4-'Forms of Innovation phase 2'!CA4)+1</f>
        <v>4</v>
      </c>
      <c r="C6" s="1">
        <f>ABS('Forms of Innovation phase 2'!BZ4-'Forms of Innovation phase 2'!CB4)+1</f>
        <v>4</v>
      </c>
      <c r="D6" s="1">
        <f>ABS('Forms of Innovation phase 2'!BZ4-'Forms of Innovation phase 2'!CC4)+1</f>
        <v>3</v>
      </c>
      <c r="E6" s="1">
        <f>ABS('Forms of Innovation phase 2'!BA4-'Forms of Innovation phase 2'!BB4)+1</f>
        <v>2</v>
      </c>
      <c r="F6">
        <f>ABS('Forms of Innovation phase 2'!BA4-'Forms of Innovation phase 2'!BC4)+1</f>
        <v>1</v>
      </c>
      <c r="G6">
        <f>ABS('Forms of Innovation phase 2'!BB4-'Forms of Innovation phase 2'!BC4)+1</f>
        <v>2</v>
      </c>
      <c r="J6" s="5" t="s">
        <v>127</v>
      </c>
      <c r="K6" s="3">
        <v>1</v>
      </c>
      <c r="L6" s="3">
        <f>ABS(B2-C2)+1</f>
        <v>1.1911467626956869</v>
      </c>
      <c r="M6" s="3">
        <f>1/(ABS(B2-D2)+1)</f>
        <v>0.52265811577794108</v>
      </c>
      <c r="N6" s="3">
        <f>ABS(B2-E2)+1</f>
        <v>1.7042763286246672</v>
      </c>
    </row>
    <row r="7" spans="1:16" x14ac:dyDescent="0.25">
      <c r="A7">
        <f>A6+1</f>
        <v>2</v>
      </c>
      <c r="B7" s="1">
        <f>ABS('Forms of Innovation phase 2'!BZ5-'Forms of Innovation phase 2'!CA5)+1</f>
        <v>3</v>
      </c>
      <c r="C7" s="1">
        <f>ABS('Forms of Innovation phase 2'!BZ5-'Forms of Innovation phase 2'!CB5)+1</f>
        <v>1</v>
      </c>
      <c r="D7" s="1">
        <f>ABS('Forms of Innovation phase 2'!BZ5-'Forms of Innovation phase 2'!CC5)+1</f>
        <v>5</v>
      </c>
      <c r="E7" s="1">
        <f>ABS('Forms of Innovation phase 2'!BA5-'Forms of Innovation phase 2'!BB5)+1</f>
        <v>1</v>
      </c>
      <c r="F7">
        <f>ABS('Forms of Innovation phase 2'!BA5-'Forms of Innovation phase 2'!BC5)+1</f>
        <v>3</v>
      </c>
      <c r="G7">
        <f>ABS('Forms of Innovation phase 2'!BB5-'Forms of Innovation phase 2'!BC5)+1</f>
        <v>3</v>
      </c>
      <c r="J7" s="5" t="s">
        <v>128</v>
      </c>
      <c r="K7" s="3">
        <f>1/L6</f>
        <v>0.83952711061137231</v>
      </c>
      <c r="L7" s="3">
        <v>1</v>
      </c>
      <c r="M7" s="3">
        <f>1/(ABS(C2-D2)+1)</f>
        <v>0.47518503656642963</v>
      </c>
      <c r="N7" s="3">
        <f>ABS(C2-E2)+1</f>
        <v>1.5131295659289803</v>
      </c>
    </row>
    <row r="8" spans="1:16" x14ac:dyDescent="0.25">
      <c r="A8">
        <f t="shared" ref="A8:A30" si="0">A7+1</f>
        <v>3</v>
      </c>
      <c r="B8" s="1">
        <f>ABS('Forms of Innovation phase 2'!BZ6-'Forms of Innovation phase 2'!CA6)+1</f>
        <v>6</v>
      </c>
      <c r="C8" s="1">
        <f>ABS('Forms of Innovation phase 2'!BZ6-'Forms of Innovation phase 2'!CB6)+1</f>
        <v>2</v>
      </c>
      <c r="D8" s="1">
        <f>ABS('Forms of Innovation phase 2'!BZ6-'Forms of Innovation phase 2'!CC6)+1</f>
        <v>4</v>
      </c>
      <c r="E8" s="1">
        <f>ABS('Forms of Innovation phase 2'!BA6-'Forms of Innovation phase 2'!BB6)+1</f>
        <v>2</v>
      </c>
      <c r="F8">
        <f>ABS('Forms of Innovation phase 2'!BA6-'Forms of Innovation phase 2'!BC6)+1</f>
        <v>6</v>
      </c>
      <c r="G8">
        <f>ABS('Forms of Innovation phase 2'!BB6-'Forms of Innovation phase 2'!BC6)+1</f>
        <v>5</v>
      </c>
      <c r="J8" s="5" t="s">
        <v>129</v>
      </c>
      <c r="K8" s="3">
        <f>1/M6</f>
        <v>1.9132966078821296</v>
      </c>
      <c r="L8" s="3">
        <f>1/M7</f>
        <v>2.1044433705778163</v>
      </c>
      <c r="M8" s="3">
        <v>1</v>
      </c>
      <c r="N8" s="3">
        <f>ABS(D2-E2)+1</f>
        <v>2.6175729365067966</v>
      </c>
    </row>
    <row r="9" spans="1:16" x14ac:dyDescent="0.25">
      <c r="A9">
        <f t="shared" si="0"/>
        <v>4</v>
      </c>
      <c r="B9" s="1">
        <f>ABS('Forms of Innovation phase 2'!BZ7-'Forms of Innovation phase 2'!CA7)+1</f>
        <v>2</v>
      </c>
      <c r="C9" s="1">
        <f>ABS('Forms of Innovation phase 2'!BZ7-'Forms of Innovation phase 2'!CB7)+1</f>
        <v>5</v>
      </c>
      <c r="D9" s="1">
        <f>ABS('Forms of Innovation phase 2'!BZ7-'Forms of Innovation phase 2'!CC7)+1</f>
        <v>3</v>
      </c>
      <c r="E9" s="1">
        <f>ABS('Forms of Innovation phase 2'!BA7-'Forms of Innovation phase 2'!BB7)+1</f>
        <v>1</v>
      </c>
      <c r="F9">
        <f>ABS('Forms of Innovation phase 2'!BA7-'Forms of Innovation phase 2'!BC7)+1</f>
        <v>6</v>
      </c>
      <c r="G9">
        <f>ABS('Forms of Innovation phase 2'!BB7-'Forms of Innovation phase 2'!BC7)+1</f>
        <v>6</v>
      </c>
      <c r="J9" s="5" t="s">
        <v>130</v>
      </c>
      <c r="K9" s="3">
        <f>1/N6</f>
        <v>0.58675930845497881</v>
      </c>
      <c r="L9" s="3">
        <f>L7/N7</f>
        <v>0.66088193801570039</v>
      </c>
      <c r="M9" s="3">
        <f>1/N8</f>
        <v>0.38203328971398981</v>
      </c>
      <c r="N9" s="3">
        <v>1</v>
      </c>
    </row>
    <row r="10" spans="1:16" x14ac:dyDescent="0.25">
      <c r="A10">
        <f t="shared" si="0"/>
        <v>5</v>
      </c>
      <c r="B10" s="1">
        <f>ABS('Forms of Innovation phase 2'!BZ8-'Forms of Innovation phase 2'!CA8)+1</f>
        <v>1</v>
      </c>
      <c r="C10" s="1">
        <f>ABS('Forms of Innovation phase 2'!BZ8-'Forms of Innovation phase 2'!CB8)+1</f>
        <v>1</v>
      </c>
      <c r="D10" s="1">
        <f>ABS('Forms of Innovation phase 2'!BZ8-'Forms of Innovation phase 2'!CC8)+1</f>
        <v>1</v>
      </c>
      <c r="E10" s="1">
        <f>ABS('Forms of Innovation phase 2'!BA8-'Forms of Innovation phase 2'!BB8)+1</f>
        <v>1</v>
      </c>
      <c r="F10">
        <f>ABS('Forms of Innovation phase 2'!BA8-'Forms of Innovation phase 2'!BC8)+1</f>
        <v>1</v>
      </c>
      <c r="G10">
        <f>ABS('Forms of Innovation phase 2'!BB8-'Forms of Innovation phase 2'!BC8)+1</f>
        <v>1</v>
      </c>
      <c r="J10" s="5" t="s">
        <v>131</v>
      </c>
      <c r="K10" s="3">
        <f>SUM(K6:K9)</f>
        <v>4.339583026948481</v>
      </c>
      <c r="L10" s="3">
        <f t="shared" ref="L10:N10" si="1">SUM(L6:L9)</f>
        <v>4.9564720712892036</v>
      </c>
      <c r="M10" s="3">
        <f t="shared" si="1"/>
        <v>2.3798764420583605</v>
      </c>
      <c r="N10" s="3">
        <f t="shared" si="1"/>
        <v>6.834978831060444</v>
      </c>
    </row>
    <row r="11" spans="1:16" x14ac:dyDescent="0.25">
      <c r="A11">
        <f t="shared" si="0"/>
        <v>6</v>
      </c>
      <c r="B11" s="1">
        <f>ABS('Forms of Innovation phase 2'!BZ9-'Forms of Innovation phase 2'!CA9)+1</f>
        <v>3</v>
      </c>
      <c r="C11" s="1">
        <f>ABS('Forms of Innovation phase 2'!BZ9-'Forms of Innovation phase 2'!CB9)+1</f>
        <v>1</v>
      </c>
      <c r="D11" s="1">
        <f>ABS('Forms of Innovation phase 2'!BZ9-'Forms of Innovation phase 2'!CC9)+1</f>
        <v>3</v>
      </c>
      <c r="E11" s="1">
        <f>ABS('Forms of Innovation phase 2'!BA9-'Forms of Innovation phase 2'!BB9)+1</f>
        <v>2</v>
      </c>
      <c r="F11">
        <f>ABS('Forms of Innovation phase 2'!BA9-'Forms of Innovation phase 2'!BC9)+1</f>
        <v>5</v>
      </c>
      <c r="G11">
        <f>ABS('Forms of Innovation phase 2'!BB9-'Forms of Innovation phase 2'!BC9)+1</f>
        <v>4</v>
      </c>
      <c r="K11" s="1"/>
      <c r="L11" s="1"/>
      <c r="M11" s="1"/>
      <c r="N11" s="1"/>
    </row>
    <row r="12" spans="1:16" x14ac:dyDescent="0.25">
      <c r="A12">
        <f t="shared" si="0"/>
        <v>7</v>
      </c>
      <c r="B12" s="1">
        <f>ABS('Forms of Innovation phase 2'!BZ10-'Forms of Innovation phase 2'!CA10)+1</f>
        <v>1</v>
      </c>
      <c r="C12" s="1">
        <f>ABS('Forms of Innovation phase 2'!BZ10-'Forms of Innovation phase 2'!CB10)+1</f>
        <v>1</v>
      </c>
      <c r="D12" s="1">
        <f>ABS('Forms of Innovation phase 2'!BZ10-'Forms of Innovation phase 2'!CC10)+1</f>
        <v>1</v>
      </c>
      <c r="E12" s="1">
        <f>ABS('Forms of Innovation phase 2'!BA10-'Forms of Innovation phase 2'!BB10)+1</f>
        <v>5</v>
      </c>
      <c r="F12">
        <f>ABS('Forms of Innovation phase 2'!BA10-'Forms of Innovation phase 2'!BC10)+1</f>
        <v>3</v>
      </c>
      <c r="G12">
        <f>ABS('Forms of Innovation phase 2'!BB10-'Forms of Innovation phase 2'!BC10)+1</f>
        <v>3</v>
      </c>
      <c r="J12" s="5"/>
      <c r="K12" s="1" t="s">
        <v>127</v>
      </c>
      <c r="L12" s="1" t="s">
        <v>128</v>
      </c>
      <c r="M12" s="1" t="s">
        <v>129</v>
      </c>
      <c r="N12" s="1" t="s">
        <v>130</v>
      </c>
      <c r="O12" s="8" t="s">
        <v>132</v>
      </c>
      <c r="P12" s="13" t="s">
        <v>139</v>
      </c>
    </row>
    <row r="13" spans="1:16" x14ac:dyDescent="0.25">
      <c r="A13">
        <f t="shared" si="0"/>
        <v>8</v>
      </c>
      <c r="B13" s="1">
        <f>ABS('Forms of Innovation phase 2'!BZ11-'Forms of Innovation phase 2'!CA11)+1</f>
        <v>1</v>
      </c>
      <c r="C13" s="1">
        <f>ABS('Forms of Innovation phase 2'!BZ11-'Forms of Innovation phase 2'!CB11)+1</f>
        <v>1</v>
      </c>
      <c r="D13" s="1">
        <f>ABS('Forms of Innovation phase 2'!BZ11-'Forms of Innovation phase 2'!CC11)+1</f>
        <v>2</v>
      </c>
      <c r="E13" s="1">
        <f>ABS('Forms of Innovation phase 2'!BA11-'Forms of Innovation phase 2'!BB11)+1</f>
        <v>5</v>
      </c>
      <c r="F13">
        <f>ABS('Forms of Innovation phase 2'!BA11-'Forms of Innovation phase 2'!BC11)+1</f>
        <v>4</v>
      </c>
      <c r="G13">
        <f>ABS('Forms of Innovation phase 2'!BB11-'Forms of Innovation phase 2'!BC11)+1</f>
        <v>8</v>
      </c>
      <c r="J13" s="5" t="s">
        <v>127</v>
      </c>
      <c r="K13" s="3">
        <f>K6/K$10</f>
        <v>0.23043688616857333</v>
      </c>
      <c r="L13" s="3">
        <f t="shared" ref="L13:N13" si="2">L6/L$10</f>
        <v>0.24032149189249108</v>
      </c>
      <c r="M13" s="3">
        <f t="shared" si="2"/>
        <v>0.2196156516957212</v>
      </c>
      <c r="N13" s="3">
        <f t="shared" si="2"/>
        <v>0.24934624828388086</v>
      </c>
      <c r="O13" s="3">
        <f>GEOMEAN(K13:N13)</f>
        <v>0.23466735807864367</v>
      </c>
      <c r="P13" s="3" cm="1">
        <f t="array" ref="P13">MMULT(K6:N6,O13:O16)/O13</f>
        <v>4.0041641351456922</v>
      </c>
    </row>
    <row r="14" spans="1:16" x14ac:dyDescent="0.25">
      <c r="A14">
        <f t="shared" si="0"/>
        <v>9</v>
      </c>
      <c r="B14" s="1">
        <f>ABS('Forms of Innovation phase 2'!BZ12-'Forms of Innovation phase 2'!CA12)+1</f>
        <v>2</v>
      </c>
      <c r="C14" s="1">
        <f>ABS('Forms of Innovation phase 2'!BZ12-'Forms of Innovation phase 2'!CB12)+1</f>
        <v>1</v>
      </c>
      <c r="D14" s="1">
        <f>ABS('Forms of Innovation phase 2'!BZ12-'Forms of Innovation phase 2'!CC12)+1</f>
        <v>1</v>
      </c>
      <c r="E14" s="1">
        <f>ABS('Forms of Innovation phase 2'!BA12-'Forms of Innovation phase 2'!BB12)+1</f>
        <v>3</v>
      </c>
      <c r="F14">
        <f>ABS('Forms of Innovation phase 2'!BA12-'Forms of Innovation phase 2'!BC12)+1</f>
        <v>4</v>
      </c>
      <c r="G14">
        <f>ABS('Forms of Innovation phase 2'!BB12-'Forms of Innovation phase 2'!BC12)+1</f>
        <v>2</v>
      </c>
      <c r="J14" s="5" t="s">
        <v>128</v>
      </c>
      <c r="K14" s="3">
        <f t="shared" ref="K14:N16" si="3">K7/K$10</f>
        <v>0.19345801322338407</v>
      </c>
      <c r="L14" s="3">
        <f t="shared" si="3"/>
        <v>0.20175640770631739</v>
      </c>
      <c r="M14" s="3">
        <f t="shared" si="3"/>
        <v>0.1996679441708499</v>
      </c>
      <c r="N14" s="3">
        <f t="shared" si="3"/>
        <v>0.22138028563494744</v>
      </c>
      <c r="O14" s="3">
        <f t="shared" ref="O14:O16" si="4">GEOMEAN(K14:N14)</f>
        <v>0.20380523604244696</v>
      </c>
      <c r="P14" s="3" cm="1">
        <f t="array" ref="P14">MMULT(K7:N7,O13:O16)/O14</f>
        <v>4.0030129747966674</v>
      </c>
    </row>
    <row r="15" spans="1:16" x14ac:dyDescent="0.25">
      <c r="A15">
        <f t="shared" si="0"/>
        <v>10</v>
      </c>
      <c r="B15" s="1">
        <f>ABS('Forms of Innovation phase 2'!BZ13-'Forms of Innovation phase 2'!CA13)+1</f>
        <v>1</v>
      </c>
      <c r="C15" s="1">
        <f>ABS('Forms of Innovation phase 2'!BZ13-'Forms of Innovation phase 2'!CB13)+1</f>
        <v>1</v>
      </c>
      <c r="D15" s="1">
        <f>ABS('Forms of Innovation phase 2'!BZ13-'Forms of Innovation phase 2'!CC13)+1</f>
        <v>1</v>
      </c>
      <c r="E15" s="1">
        <f>ABS('Forms of Innovation phase 2'!BA13-'Forms of Innovation phase 2'!BB13)+1</f>
        <v>1</v>
      </c>
      <c r="F15">
        <f>ABS('Forms of Innovation phase 2'!BA13-'Forms of Innovation phase 2'!BC13)+1</f>
        <v>1</v>
      </c>
      <c r="G15">
        <f>ABS('Forms of Innovation phase 2'!BB13-'Forms of Innovation phase 2'!BC13)+1</f>
        <v>1</v>
      </c>
      <c r="J15" s="5" t="s">
        <v>129</v>
      </c>
      <c r="K15" s="3">
        <f t="shared" si="3"/>
        <v>0.44089411263725181</v>
      </c>
      <c r="L15" s="3">
        <f t="shared" si="3"/>
        <v>0.4245849346691547</v>
      </c>
      <c r="M15" s="3">
        <f t="shared" si="3"/>
        <v>0.42018988142724661</v>
      </c>
      <c r="N15" s="3">
        <f t="shared" si="3"/>
        <v>0.38296723387227832</v>
      </c>
      <c r="O15" s="3">
        <f t="shared" si="4"/>
        <v>0.41660696075054054</v>
      </c>
      <c r="P15" s="3" cm="1">
        <f t="array" ref="P15">MMULT(K8:N8,O13:O16)/O15</f>
        <v>4.0085174837748285</v>
      </c>
    </row>
    <row r="16" spans="1:16" x14ac:dyDescent="0.25">
      <c r="A16">
        <f t="shared" si="0"/>
        <v>11</v>
      </c>
      <c r="B16" s="1">
        <f>ABS('Forms of Innovation phase 2'!BZ14-'Forms of Innovation phase 2'!CA14)+1</f>
        <v>2</v>
      </c>
      <c r="C16" s="1">
        <f>ABS('Forms of Innovation phase 2'!BZ14-'Forms of Innovation phase 2'!CB14)+1</f>
        <v>3</v>
      </c>
      <c r="D16" s="1">
        <f>ABS('Forms of Innovation phase 2'!BZ14-'Forms of Innovation phase 2'!CC14)+1</f>
        <v>2</v>
      </c>
      <c r="E16" s="1">
        <f>ABS('Forms of Innovation phase 2'!BA14-'Forms of Innovation phase 2'!BB14)+1</f>
        <v>5</v>
      </c>
      <c r="F16">
        <f>ABS('Forms of Innovation phase 2'!BA14-'Forms of Innovation phase 2'!BC14)+1</f>
        <v>1</v>
      </c>
      <c r="G16">
        <f>ABS('Forms of Innovation phase 2'!BB14-'Forms of Innovation phase 2'!BC14)+1</f>
        <v>5</v>
      </c>
      <c r="J16" s="5" t="s">
        <v>130</v>
      </c>
      <c r="K16" s="3">
        <f t="shared" si="3"/>
        <v>0.13521098797079076</v>
      </c>
      <c r="L16" s="3">
        <f t="shared" si="3"/>
        <v>0.13333716573203683</v>
      </c>
      <c r="M16" s="3">
        <f t="shared" si="3"/>
        <v>0.16052652270618234</v>
      </c>
      <c r="N16" s="3">
        <f t="shared" si="3"/>
        <v>0.14630623220889338</v>
      </c>
      <c r="O16" s="3">
        <f t="shared" si="4"/>
        <v>0.1434475738850976</v>
      </c>
      <c r="P16" s="3" cm="1">
        <f t="array" ref="P16">MMULT(K9:N9,O13:O16)/O16</f>
        <v>4.0083616764101251</v>
      </c>
    </row>
    <row r="17" spans="1:16" x14ac:dyDescent="0.25">
      <c r="A17">
        <f t="shared" si="0"/>
        <v>12</v>
      </c>
      <c r="B17" s="1">
        <f>ABS('Forms of Innovation phase 2'!BZ15-'Forms of Innovation phase 2'!CA15)+1</f>
        <v>1</v>
      </c>
      <c r="C17" s="1">
        <f>ABS('Forms of Innovation phase 2'!BZ15-'Forms of Innovation phase 2'!CB15)+1</f>
        <v>1</v>
      </c>
      <c r="D17" s="1">
        <f>ABS('Forms of Innovation phase 2'!BZ15-'Forms of Innovation phase 2'!CC15)+1</f>
        <v>1</v>
      </c>
      <c r="E17" s="1">
        <f>ABS('Forms of Innovation phase 2'!BA15-'Forms of Innovation phase 2'!BB15)+1</f>
        <v>1</v>
      </c>
      <c r="F17">
        <f>ABS('Forms of Innovation phase 2'!BA15-'Forms of Innovation phase 2'!BC15)+1</f>
        <v>1</v>
      </c>
      <c r="G17">
        <f>ABS('Forms of Innovation phase 2'!BB15-'Forms of Innovation phase 2'!BC15)+1</f>
        <v>1</v>
      </c>
      <c r="K17" s="3">
        <f>SUM(K13:K16)</f>
        <v>1</v>
      </c>
      <c r="L17" s="3">
        <f t="shared" ref="L17:N17" si="5">SUM(L13:L16)</f>
        <v>1</v>
      </c>
      <c r="M17" s="3">
        <f t="shared" si="5"/>
        <v>1</v>
      </c>
      <c r="N17" s="3">
        <f t="shared" si="5"/>
        <v>1</v>
      </c>
      <c r="O17" s="8" t="s">
        <v>140</v>
      </c>
      <c r="P17" s="3">
        <f>(AVERAGE(P13:P16)-4)/3</f>
        <v>2.004689177276179E-3</v>
      </c>
    </row>
    <row r="18" spans="1:16" x14ac:dyDescent="0.25">
      <c r="A18">
        <f t="shared" si="0"/>
        <v>13</v>
      </c>
      <c r="B18" s="1">
        <f>ABS('Forms of Innovation phase 2'!BZ16-'Forms of Innovation phase 2'!CA16)+1</f>
        <v>2</v>
      </c>
      <c r="C18" s="1">
        <f>ABS('Forms of Innovation phase 2'!BZ16-'Forms of Innovation phase 2'!CB16)+1</f>
        <v>2</v>
      </c>
      <c r="D18" s="1">
        <f>ABS('Forms of Innovation phase 2'!BZ16-'Forms of Innovation phase 2'!CC16)+1</f>
        <v>3</v>
      </c>
      <c r="E18" s="1">
        <f>ABS('Forms of Innovation phase 2'!BA16-'Forms of Innovation phase 2'!BB16)+1</f>
        <v>4</v>
      </c>
      <c r="F18">
        <f>ABS('Forms of Innovation phase 2'!BA16-'Forms of Innovation phase 2'!BC16)+1</f>
        <v>6</v>
      </c>
      <c r="G18">
        <f>ABS('Forms of Innovation phase 2'!BB16-'Forms of Innovation phase 2'!BC16)+1</f>
        <v>3</v>
      </c>
      <c r="O18" s="8" t="s">
        <v>141</v>
      </c>
      <c r="P18" s="3">
        <v>0.9</v>
      </c>
    </row>
    <row r="19" spans="1:16" x14ac:dyDescent="0.25">
      <c r="A19">
        <f t="shared" si="0"/>
        <v>14</v>
      </c>
      <c r="B19" s="1">
        <f>ABS('Forms of Innovation phase 2'!BZ17-'Forms of Innovation phase 2'!CA17)+1</f>
        <v>5</v>
      </c>
      <c r="C19" s="1">
        <f>ABS('Forms of Innovation phase 2'!BZ17-'Forms of Innovation phase 2'!CB17)+1</f>
        <v>1</v>
      </c>
      <c r="D19" s="1">
        <f>ABS('Forms of Innovation phase 2'!BZ17-'Forms of Innovation phase 2'!CC17)+1</f>
        <v>5</v>
      </c>
      <c r="E19" s="1">
        <f>ABS('Forms of Innovation phase 2'!BA17-'Forms of Innovation phase 2'!BB17)+1</f>
        <v>2</v>
      </c>
      <c r="F19">
        <f>ABS('Forms of Innovation phase 2'!BA17-'Forms of Innovation phase 2'!BC17)+1</f>
        <v>4</v>
      </c>
      <c r="G19">
        <f>ABS('Forms of Innovation phase 2'!BB17-'Forms of Innovation phase 2'!BC17)+1</f>
        <v>5</v>
      </c>
      <c r="O19" s="8" t="s">
        <v>142</v>
      </c>
      <c r="P19" s="3">
        <f>P17/P18</f>
        <v>2.2274324191957546E-3</v>
      </c>
    </row>
    <row r="20" spans="1:16" x14ac:dyDescent="0.25">
      <c r="A20">
        <f t="shared" si="0"/>
        <v>15</v>
      </c>
      <c r="B20" s="1">
        <f>ABS('Forms of Innovation phase 2'!BZ18-'Forms of Innovation phase 2'!CA18)+1</f>
        <v>6</v>
      </c>
      <c r="C20" s="1">
        <f>ABS('Forms of Innovation phase 2'!BZ18-'Forms of Innovation phase 2'!CB18)+1</f>
        <v>8</v>
      </c>
      <c r="D20" s="1">
        <f>ABS('Forms of Innovation phase 2'!BZ18-'Forms of Innovation phase 2'!CC18)+1</f>
        <v>2</v>
      </c>
      <c r="E20" s="1">
        <f>ABS('Forms of Innovation phase 2'!BA18-'Forms of Innovation phase 2'!BB18)+1</f>
        <v>1</v>
      </c>
      <c r="F20">
        <f>ABS('Forms of Innovation phase 2'!BA18-'Forms of Innovation phase 2'!BC18)+1</f>
        <v>4</v>
      </c>
      <c r="G20">
        <f>ABS('Forms of Innovation phase 2'!BB18-'Forms of Innovation phase 2'!BC18)+1</f>
        <v>4</v>
      </c>
    </row>
    <row r="21" spans="1:16" x14ac:dyDescent="0.25">
      <c r="A21">
        <f t="shared" si="0"/>
        <v>16</v>
      </c>
      <c r="B21" s="1">
        <f>ABS('Forms of Innovation phase 2'!BZ19-'Forms of Innovation phase 2'!CA19)+1</f>
        <v>3</v>
      </c>
      <c r="C21" s="1">
        <f>ABS('Forms of Innovation phase 2'!BZ19-'Forms of Innovation phase 2'!CB19)+1</f>
        <v>2</v>
      </c>
      <c r="D21" s="1">
        <f>ABS('Forms of Innovation phase 2'!BZ19-'Forms of Innovation phase 2'!CC19)+1</f>
        <v>2</v>
      </c>
      <c r="E21" s="1">
        <f>ABS('Forms of Innovation phase 2'!BA19-'Forms of Innovation phase 2'!BB19)+1</f>
        <v>3</v>
      </c>
      <c r="F21">
        <f>ABS('Forms of Innovation phase 2'!BA19-'Forms of Innovation phase 2'!BC19)+1</f>
        <v>2</v>
      </c>
      <c r="G21">
        <f>ABS('Forms of Innovation phase 2'!BB19-'Forms of Innovation phase 2'!BC19)+1</f>
        <v>4</v>
      </c>
    </row>
    <row r="22" spans="1:16" x14ac:dyDescent="0.25">
      <c r="A22">
        <f t="shared" si="0"/>
        <v>17</v>
      </c>
      <c r="B22" s="1">
        <f>ABS('Forms of Innovation phase 2'!BZ20-'Forms of Innovation phase 2'!CA20)+1</f>
        <v>3</v>
      </c>
      <c r="C22" s="1">
        <f>ABS('Forms of Innovation phase 2'!BZ20-'Forms of Innovation phase 2'!CB20)+1</f>
        <v>3</v>
      </c>
      <c r="D22" s="1">
        <f>ABS('Forms of Innovation phase 2'!BZ20-'Forms of Innovation phase 2'!CC20)+1</f>
        <v>2</v>
      </c>
      <c r="E22" s="1">
        <f>ABS('Forms of Innovation phase 2'!BA20-'Forms of Innovation phase 2'!BB20)+1</f>
        <v>2</v>
      </c>
      <c r="F22">
        <f>ABS('Forms of Innovation phase 2'!BA20-'Forms of Innovation phase 2'!BC20)+1</f>
        <v>7</v>
      </c>
      <c r="G22">
        <f>ABS('Forms of Innovation phase 2'!BB20-'Forms of Innovation phase 2'!BC20)+1</f>
        <v>6</v>
      </c>
    </row>
    <row r="23" spans="1:16" x14ac:dyDescent="0.25">
      <c r="A23">
        <f t="shared" si="0"/>
        <v>18</v>
      </c>
      <c r="B23" s="1">
        <f>ABS('Forms of Innovation phase 2'!BZ21-'Forms of Innovation phase 2'!CA21)+1</f>
        <v>1</v>
      </c>
      <c r="C23" s="1">
        <f>ABS('Forms of Innovation phase 2'!BZ21-'Forms of Innovation phase 2'!CB21)+1</f>
        <v>1</v>
      </c>
      <c r="D23" s="1">
        <f>ABS('Forms of Innovation phase 2'!BZ21-'Forms of Innovation phase 2'!CC21)+1</f>
        <v>1</v>
      </c>
      <c r="E23" s="1">
        <f>ABS('Forms of Innovation phase 2'!BA21-'Forms of Innovation phase 2'!BB21)+1</f>
        <v>1</v>
      </c>
      <c r="F23">
        <f>ABS('Forms of Innovation phase 2'!BA21-'Forms of Innovation phase 2'!BC21)+1</f>
        <v>1</v>
      </c>
      <c r="G23">
        <f>ABS('Forms of Innovation phase 2'!BB21-'Forms of Innovation phase 2'!BC21)+1</f>
        <v>1</v>
      </c>
      <c r="K23" s="17" t="s">
        <v>154</v>
      </c>
    </row>
    <row r="24" spans="1:16" x14ac:dyDescent="0.25">
      <c r="A24">
        <f t="shared" si="0"/>
        <v>19</v>
      </c>
      <c r="B24" s="1">
        <f>ABS('Forms of Innovation phase 2'!BZ22-'Forms of Innovation phase 2'!CA22)+1</f>
        <v>4</v>
      </c>
      <c r="C24" s="1">
        <f>ABS('Forms of Innovation phase 2'!BZ22-'Forms of Innovation phase 2'!CB22)+1</f>
        <v>1</v>
      </c>
      <c r="D24" s="1">
        <f>ABS('Forms of Innovation phase 2'!BZ22-'Forms of Innovation phase 2'!CC22)+1</f>
        <v>1</v>
      </c>
      <c r="E24" s="1">
        <f>ABS('Forms of Innovation phase 2'!BA22-'Forms of Innovation phase 2'!BB22)+1</f>
        <v>6</v>
      </c>
      <c r="F24">
        <f>ABS('Forms of Innovation phase 2'!BA22-'Forms of Innovation phase 2'!BC22)+1</f>
        <v>2</v>
      </c>
      <c r="G24">
        <f>ABS('Forms of Innovation phase 2'!BB22-'Forms of Innovation phase 2'!BC22)+1</f>
        <v>5</v>
      </c>
    </row>
    <row r="25" spans="1:16" x14ac:dyDescent="0.25">
      <c r="A25">
        <f t="shared" si="0"/>
        <v>20</v>
      </c>
      <c r="B25" s="1">
        <f>ABS('Forms of Innovation phase 2'!BZ23-'Forms of Innovation phase 2'!CA23)+1</f>
        <v>1</v>
      </c>
      <c r="C25" s="1">
        <f>ABS('Forms of Innovation phase 2'!BZ23-'Forms of Innovation phase 2'!CB23)+1</f>
        <v>1</v>
      </c>
      <c r="D25" s="1">
        <f>ABS('Forms of Innovation phase 2'!BZ23-'Forms of Innovation phase 2'!CC23)+1</f>
        <v>1</v>
      </c>
      <c r="E25" s="1">
        <f>ABS('Forms of Innovation phase 2'!BA23-'Forms of Innovation phase 2'!BB23)+1</f>
        <v>1</v>
      </c>
      <c r="F25">
        <f>ABS('Forms of Innovation phase 2'!BA23-'Forms of Innovation phase 2'!BC23)+1</f>
        <v>1</v>
      </c>
      <c r="G25">
        <f>ABS('Forms of Innovation phase 2'!BB23-'Forms of Innovation phase 2'!BC23)+1</f>
        <v>1</v>
      </c>
    </row>
    <row r="26" spans="1:16" x14ac:dyDescent="0.25">
      <c r="A26">
        <f t="shared" si="0"/>
        <v>21</v>
      </c>
      <c r="B26" s="1">
        <f>ABS('Forms of Innovation phase 2'!BZ24-'Forms of Innovation phase 2'!CA24)+1</f>
        <v>1</v>
      </c>
      <c r="C26" s="1">
        <f>ABS('Forms of Innovation phase 2'!BZ24-'Forms of Innovation phase 2'!CB24)+1</f>
        <v>1</v>
      </c>
      <c r="D26" s="1">
        <f>ABS('Forms of Innovation phase 2'!BZ24-'Forms of Innovation phase 2'!CC24)+1</f>
        <v>1</v>
      </c>
      <c r="E26" s="1">
        <f>ABS('Forms of Innovation phase 2'!BA24-'Forms of Innovation phase 2'!BB24)+1</f>
        <v>1</v>
      </c>
      <c r="F26">
        <f>ABS('Forms of Innovation phase 2'!BA24-'Forms of Innovation phase 2'!BC24)+1</f>
        <v>8</v>
      </c>
      <c r="G26">
        <f>ABS('Forms of Innovation phase 2'!BB24-'Forms of Innovation phase 2'!BC24)+1</f>
        <v>8</v>
      </c>
    </row>
    <row r="27" spans="1:16" x14ac:dyDescent="0.25">
      <c r="A27">
        <f t="shared" si="0"/>
        <v>22</v>
      </c>
      <c r="B27" s="1">
        <f>ABS('Forms of Innovation phase 2'!BZ25-'Forms of Innovation phase 2'!CA25)+1</f>
        <v>2</v>
      </c>
      <c r="C27" s="1">
        <f>ABS('Forms of Innovation phase 2'!BZ25-'Forms of Innovation phase 2'!CB25)+1</f>
        <v>2</v>
      </c>
      <c r="D27" s="1">
        <f>ABS('Forms of Innovation phase 2'!BZ25-'Forms of Innovation phase 2'!CC25)+1</f>
        <v>2</v>
      </c>
      <c r="E27" s="1">
        <f>ABS('Forms of Innovation phase 2'!BA25-'Forms of Innovation phase 2'!BB25)+1</f>
        <v>1</v>
      </c>
      <c r="F27">
        <f>ABS('Forms of Innovation phase 2'!BA25-'Forms of Innovation phase 2'!BC25)+1</f>
        <v>5</v>
      </c>
      <c r="G27">
        <f>ABS('Forms of Innovation phase 2'!BB25-'Forms of Innovation phase 2'!BC25)+1</f>
        <v>5</v>
      </c>
    </row>
    <row r="28" spans="1:16" x14ac:dyDescent="0.25">
      <c r="A28">
        <f t="shared" si="0"/>
        <v>23</v>
      </c>
      <c r="B28" s="1">
        <f>ABS('Forms of Innovation phase 2'!BZ26-'Forms of Innovation phase 2'!CA26)+1</f>
        <v>3</v>
      </c>
      <c r="C28" s="1">
        <f>ABS('Forms of Innovation phase 2'!BZ26-'Forms of Innovation phase 2'!CB26)+1</f>
        <v>2</v>
      </c>
      <c r="D28" s="1">
        <f>ABS('Forms of Innovation phase 2'!BZ26-'Forms of Innovation phase 2'!CC26)+1</f>
        <v>1</v>
      </c>
      <c r="E28" s="1">
        <f>ABS('Forms of Innovation phase 2'!BA26-'Forms of Innovation phase 2'!BB26)+1</f>
        <v>1</v>
      </c>
      <c r="F28">
        <f>ABS('Forms of Innovation phase 2'!BA26-'Forms of Innovation phase 2'!BC26)+1</f>
        <v>1</v>
      </c>
      <c r="G28">
        <f>ABS('Forms of Innovation phase 2'!BB26-'Forms of Innovation phase 2'!BC26)+1</f>
        <v>1</v>
      </c>
    </row>
    <row r="29" spans="1:16" x14ac:dyDescent="0.25">
      <c r="A29">
        <f t="shared" si="0"/>
        <v>24</v>
      </c>
      <c r="B29" s="1">
        <f>ABS('Forms of Innovation phase 2'!BZ27-'Forms of Innovation phase 2'!CA27)+1</f>
        <v>2</v>
      </c>
      <c r="C29" s="1">
        <f>ABS('Forms of Innovation phase 2'!BZ27-'Forms of Innovation phase 2'!CB27)+1</f>
        <v>6</v>
      </c>
      <c r="D29" s="1">
        <f>ABS('Forms of Innovation phase 2'!BZ27-'Forms of Innovation phase 2'!CC27)+1</f>
        <v>3</v>
      </c>
      <c r="E29" s="1">
        <f>ABS('Forms of Innovation phase 2'!BA27-'Forms of Innovation phase 2'!BB27)+1</f>
        <v>7</v>
      </c>
      <c r="F29">
        <f>ABS('Forms of Innovation phase 2'!BA27-'Forms of Innovation phase 2'!BC27)+1</f>
        <v>2</v>
      </c>
      <c r="G29">
        <f>ABS('Forms of Innovation phase 2'!BB27-'Forms of Innovation phase 2'!BC27)+1</f>
        <v>8</v>
      </c>
    </row>
    <row r="30" spans="1:16" x14ac:dyDescent="0.25">
      <c r="A30">
        <f t="shared" si="0"/>
        <v>25</v>
      </c>
      <c r="B30" s="1">
        <f>ABS('Forms of Innovation phase 2'!BZ28-'Forms of Innovation phase 2'!CA28)+1</f>
        <v>1</v>
      </c>
      <c r="C30" s="1">
        <f>ABS('Forms of Innovation phase 2'!BZ28-'Forms of Innovation phase 2'!CB28)+1</f>
        <v>1</v>
      </c>
      <c r="D30" s="1">
        <f>ABS('Forms of Innovation phase 2'!BZ28-'Forms of Innovation phase 2'!CC28)+1</f>
        <v>1</v>
      </c>
      <c r="E30" s="1">
        <f>ABS('Forms of Innovation phase 2'!BA28-'Forms of Innovation phase 2'!BB28)+1</f>
        <v>1</v>
      </c>
      <c r="F30">
        <f>ABS('Forms of Innovation phase 2'!BA28-'Forms of Innovation phase 2'!BC28)+1</f>
        <v>1</v>
      </c>
      <c r="G30">
        <f>ABS('Forms of Innovation phase 2'!BB28-'Forms of Innovation phase 2'!BC28)+1</f>
        <v>1</v>
      </c>
    </row>
    <row r="32" spans="1:16" x14ac:dyDescent="0.25">
      <c r="B32" s="3">
        <f t="shared" ref="B32:G32" si="6">GEOMEAN(B6:B30)</f>
        <v>2.0232388207643925</v>
      </c>
      <c r="C32" s="3">
        <f t="shared" si="6"/>
        <v>1.6506939092791011</v>
      </c>
      <c r="D32" s="3">
        <f t="shared" si="6"/>
        <v>1.7687703515281361</v>
      </c>
      <c r="E32" s="3">
        <f t="shared" si="6"/>
        <v>1.8675166018664746</v>
      </c>
      <c r="F32" s="3">
        <f t="shared" si="6"/>
        <v>2.453839595072751</v>
      </c>
      <c r="G32" s="3">
        <f t="shared" si="6"/>
        <v>2.9107241454100055</v>
      </c>
    </row>
    <row r="34" spans="1:6" x14ac:dyDescent="0.25">
      <c r="B34" s="1" t="s">
        <v>127</v>
      </c>
      <c r="C34" s="1" t="s">
        <v>128</v>
      </c>
      <c r="D34" s="1" t="s">
        <v>129</v>
      </c>
      <c r="E34" s="1" t="s">
        <v>130</v>
      </c>
    </row>
    <row r="35" spans="1:6" x14ac:dyDescent="0.25">
      <c r="A35" s="5" t="s">
        <v>127</v>
      </c>
      <c r="B35" s="3">
        <v>1</v>
      </c>
      <c r="C35" s="3">
        <f>B32</f>
        <v>2.0232388207643925</v>
      </c>
      <c r="D35" s="3">
        <f>C32</f>
        <v>1.6506939092791011</v>
      </c>
      <c r="E35" s="3">
        <f>D32</f>
        <v>1.7687703515281361</v>
      </c>
    </row>
    <row r="36" spans="1:6" x14ac:dyDescent="0.25">
      <c r="A36" s="5" t="s">
        <v>128</v>
      </c>
      <c r="B36" s="3">
        <f>1/C35</f>
        <v>0.49425702479462785</v>
      </c>
      <c r="C36" s="3">
        <v>1</v>
      </c>
      <c r="D36" s="3">
        <f>E32</f>
        <v>1.8675166018664746</v>
      </c>
      <c r="E36" s="3">
        <f>F32</f>
        <v>2.453839595072751</v>
      </c>
    </row>
    <row r="37" spans="1:6" x14ac:dyDescent="0.25">
      <c r="A37" s="5" t="s">
        <v>129</v>
      </c>
      <c r="B37" s="3">
        <f>1/D35</f>
        <v>0.60580583376401065</v>
      </c>
      <c r="C37" s="3">
        <f>1/D36</f>
        <v>0.53547047399769188</v>
      </c>
      <c r="D37" s="3">
        <v>1</v>
      </c>
      <c r="E37" s="3">
        <f>G32</f>
        <v>2.9107241454100055</v>
      </c>
    </row>
    <row r="38" spans="1:6" x14ac:dyDescent="0.25">
      <c r="A38" s="5" t="s">
        <v>130</v>
      </c>
      <c r="B38" s="3">
        <f>1/E35</f>
        <v>0.56536451955792122</v>
      </c>
      <c r="C38" s="3">
        <f>C36/E36</f>
        <v>0.40752460022569331</v>
      </c>
      <c r="D38" s="3">
        <f>1/E37</f>
        <v>0.34355711845003428</v>
      </c>
      <c r="E38" s="3">
        <v>1</v>
      </c>
    </row>
    <row r="39" spans="1:6" x14ac:dyDescent="0.25">
      <c r="A39" s="5" t="s">
        <v>131</v>
      </c>
      <c r="B39" s="3">
        <f>SUM(B35:B38)</f>
        <v>2.6654273781165601</v>
      </c>
      <c r="C39" s="3">
        <f t="shared" ref="C39:E39" si="7">SUM(C35:C38)</f>
        <v>3.9662338949877776</v>
      </c>
      <c r="D39" s="3">
        <f t="shared" si="7"/>
        <v>4.8617676295956098</v>
      </c>
      <c r="E39" s="3">
        <f t="shared" si="7"/>
        <v>8.1333340920108927</v>
      </c>
    </row>
    <row r="41" spans="1:6" x14ac:dyDescent="0.25">
      <c r="A41" s="5"/>
      <c r="B41" s="1" t="s">
        <v>127</v>
      </c>
      <c r="C41" s="1" t="s">
        <v>128</v>
      </c>
      <c r="D41" s="1" t="s">
        <v>129</v>
      </c>
      <c r="E41" s="1" t="s">
        <v>130</v>
      </c>
      <c r="F41" s="1" t="s">
        <v>132</v>
      </c>
    </row>
    <row r="42" spans="1:6" x14ac:dyDescent="0.25">
      <c r="A42" s="5" t="s">
        <v>127</v>
      </c>
      <c r="B42" s="3">
        <f>B35/B$39</f>
        <v>0.375174355981373</v>
      </c>
      <c r="C42" s="3">
        <f t="shared" ref="C42:E42" si="8">C35/C$39</f>
        <v>0.51011586162914058</v>
      </c>
      <c r="D42" s="3">
        <f t="shared" si="8"/>
        <v>0.33952546379029674</v>
      </c>
      <c r="E42" s="3">
        <f t="shared" si="8"/>
        <v>0.21747174424637752</v>
      </c>
      <c r="F42" s="3">
        <f>GEOMEAN(B42:E42)</f>
        <v>0.34478176661230059</v>
      </c>
    </row>
    <row r="43" spans="1:6" x14ac:dyDescent="0.25">
      <c r="A43" s="5" t="s">
        <v>128</v>
      </c>
      <c r="B43" s="3">
        <f t="shared" ref="B43:E45" si="9">B36/B$39</f>
        <v>0.18543256096659402</v>
      </c>
      <c r="C43" s="3">
        <f t="shared" si="9"/>
        <v>0.25212834806936713</v>
      </c>
      <c r="D43" s="3">
        <f t="shared" si="9"/>
        <v>0.38412296599658963</v>
      </c>
      <c r="E43" s="3">
        <f t="shared" si="9"/>
        <v>0.30170156141539506</v>
      </c>
      <c r="F43" s="3">
        <f t="shared" ref="F43:F45" si="10">GEOMEAN(B43:E43)</f>
        <v>0.2713087975167558</v>
      </c>
    </row>
    <row r="44" spans="1:6" x14ac:dyDescent="0.25">
      <c r="A44" s="5" t="s">
        <v>129</v>
      </c>
      <c r="B44" s="3">
        <f t="shared" si="9"/>
        <v>0.22728281353217142</v>
      </c>
      <c r="C44" s="3">
        <f t="shared" si="9"/>
        <v>0.13500728604895904</v>
      </c>
      <c r="D44" s="3">
        <f t="shared" si="9"/>
        <v>0.20568650667559313</v>
      </c>
      <c r="E44" s="3">
        <f t="shared" si="9"/>
        <v>0.35787588613495103</v>
      </c>
      <c r="F44" s="3">
        <f t="shared" si="10"/>
        <v>0.21800452627707365</v>
      </c>
    </row>
    <row r="45" spans="1:6" x14ac:dyDescent="0.25">
      <c r="A45" s="5" t="s">
        <v>130</v>
      </c>
      <c r="B45" s="3">
        <f t="shared" si="9"/>
        <v>0.21211026951986145</v>
      </c>
      <c r="C45" s="3">
        <f t="shared" si="9"/>
        <v>0.10274850425253329</v>
      </c>
      <c r="D45" s="3">
        <f t="shared" si="9"/>
        <v>7.0665063537520514E-2</v>
      </c>
      <c r="E45" s="3">
        <f t="shared" si="9"/>
        <v>0.12295080820327633</v>
      </c>
      <c r="F45" s="3">
        <f t="shared" si="10"/>
        <v>0.11730548959832734</v>
      </c>
    </row>
    <row r="46" spans="1:6" x14ac:dyDescent="0.25">
      <c r="B46" s="3">
        <f>SUM(B42:B45)</f>
        <v>0.99999999999999989</v>
      </c>
      <c r="C46" s="3">
        <f t="shared" ref="C46:E46" si="11">SUM(C42:C45)</f>
        <v>1</v>
      </c>
      <c r="D46" s="3">
        <f t="shared" si="11"/>
        <v>1</v>
      </c>
      <c r="E46" s="3">
        <f t="shared" si="11"/>
        <v>0.99999999999999989</v>
      </c>
    </row>
  </sheetData>
  <hyperlinks>
    <hyperlink ref="K23" r:id="rId1" location="7ae5a402388b" xr:uid="{29CE8ACF-3DB0-4CD5-8A72-A4D80475DF07}"/>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9145B-5538-4473-A913-8B0246AE41D1}">
  <dimension ref="A1:I26"/>
  <sheetViews>
    <sheetView tabSelected="1" workbookViewId="0"/>
  </sheetViews>
  <sheetFormatPr defaultRowHeight="15" x14ac:dyDescent="0.25"/>
  <cols>
    <col min="1" max="1" width="20" customWidth="1"/>
    <col min="2" max="2" width="16.85546875" style="9" customWidth="1"/>
    <col min="3" max="6" width="16.140625" customWidth="1"/>
  </cols>
  <sheetData>
    <row r="1" spans="1:9" ht="15.75" x14ac:dyDescent="0.25">
      <c r="A1" s="20" t="s">
        <v>115</v>
      </c>
      <c r="B1" s="9" t="s">
        <v>143</v>
      </c>
      <c r="C1" s="1" t="s">
        <v>117</v>
      </c>
      <c r="D1" s="1" t="s">
        <v>118</v>
      </c>
      <c r="E1" s="1" t="s">
        <v>119</v>
      </c>
      <c r="F1" s="1" t="s">
        <v>120</v>
      </c>
    </row>
    <row r="2" spans="1:9" x14ac:dyDescent="0.25">
      <c r="A2" t="s">
        <v>106</v>
      </c>
      <c r="B2" s="9" t="s">
        <v>144</v>
      </c>
      <c r="C2" s="21">
        <f>Altair!B2</f>
        <v>7.6047895161516257</v>
      </c>
      <c r="D2" s="7">
        <f>Altair!C2</f>
        <v>3.1509235199061028</v>
      </c>
      <c r="E2" s="7">
        <f>Altair!D2</f>
        <v>3.895732513998571</v>
      </c>
      <c r="F2" s="7">
        <f>Altair!E2</f>
        <v>2.2488905505813821</v>
      </c>
    </row>
    <row r="3" spans="1:9" x14ac:dyDescent="0.25">
      <c r="A3" t="s">
        <v>107</v>
      </c>
      <c r="B3" s="9" t="s">
        <v>145</v>
      </c>
      <c r="C3" s="21">
        <f>'AST+Tandy'!B2</f>
        <v>6.7847529827913169</v>
      </c>
      <c r="D3" s="7">
        <f>'AST+Tandy'!C2</f>
        <v>4.4489449668661241</v>
      </c>
      <c r="E3" s="7">
        <f>'AST+Tandy'!D2</f>
        <v>5.9854880364127609</v>
      </c>
      <c r="F3" s="7">
        <f>'AST+Tandy'!E2</f>
        <v>2.6770836979171175</v>
      </c>
    </row>
    <row r="4" spans="1:9" x14ac:dyDescent="0.25">
      <c r="A4" t="s">
        <v>133</v>
      </c>
      <c r="B4" s="9" t="s">
        <v>146</v>
      </c>
      <c r="C4" s="21">
        <f>'Apple 1'!B2</f>
        <v>8.2566387334788836</v>
      </c>
      <c r="D4" s="7">
        <f>'Apple 1'!C2</f>
        <v>4.4954766342744543</v>
      </c>
      <c r="E4" s="7">
        <f>'Apple 1'!D2</f>
        <v>6.9123516544294628</v>
      </c>
      <c r="F4" s="7">
        <f>'Apple 1'!E2</f>
        <v>3.7564543330120261</v>
      </c>
    </row>
    <row r="5" spans="1:9" x14ac:dyDescent="0.25">
      <c r="A5" t="s">
        <v>108</v>
      </c>
      <c r="B5" s="9" t="s">
        <v>147</v>
      </c>
      <c r="C5" s="21">
        <f>IBM!B2</f>
        <v>6.1532408349017516</v>
      </c>
      <c r="D5" s="7">
        <f>IBM!C2</f>
        <v>5.5307698708911266</v>
      </c>
      <c r="E5" s="21">
        <f>IBM!D2</f>
        <v>6.1541809665576777</v>
      </c>
      <c r="F5" s="7">
        <f>IBM!E2</f>
        <v>5.2851149133287327</v>
      </c>
    </row>
    <row r="6" spans="1:9" x14ac:dyDescent="0.25">
      <c r="A6" t="s">
        <v>114</v>
      </c>
      <c r="B6" s="9" t="s">
        <v>148</v>
      </c>
      <c r="C6" s="21">
        <f>Commodore!B2</f>
        <v>6.184547387436977</v>
      </c>
      <c r="D6" s="7">
        <f>Commodore!C2</f>
        <v>4.486982047241372</v>
      </c>
      <c r="E6" s="7">
        <f>Commodore!D2</f>
        <v>5.1722086397160281</v>
      </c>
      <c r="F6" s="7">
        <f>Commodore!E2</f>
        <v>3.6881120559733325</v>
      </c>
    </row>
    <row r="7" spans="1:9" x14ac:dyDescent="0.25">
      <c r="A7" t="s">
        <v>134</v>
      </c>
      <c r="B7" s="9" t="s">
        <v>149</v>
      </c>
      <c r="C7" s="21">
        <f>'Apple 2'!B2</f>
        <v>7.5720019186606518</v>
      </c>
      <c r="D7" s="7">
        <f>'Apple 2'!C2</f>
        <v>4.9985371948943795</v>
      </c>
      <c r="E7" s="21">
        <f>'Apple 2'!D2</f>
        <v>7.0837610924824572</v>
      </c>
      <c r="F7" s="7">
        <f>'Apple 2'!E2</f>
        <v>4.6337975562168401</v>
      </c>
    </row>
    <row r="8" spans="1:9" x14ac:dyDescent="0.25">
      <c r="A8" t="s">
        <v>113</v>
      </c>
      <c r="B8" s="9" t="s">
        <v>150</v>
      </c>
      <c r="C8" s="7">
        <f>'Packard Bell'!B2</f>
        <v>4.6194882522550662</v>
      </c>
      <c r="D8" s="21">
        <f>'Packard Bell'!C2</f>
        <v>5.5626432529982415</v>
      </c>
      <c r="E8" s="7">
        <f>'Packard Bell'!D2</f>
        <v>5.1422565384608472</v>
      </c>
      <c r="F8" s="7">
        <f>'Packard Bell'!E2</f>
        <v>4.2139801838845461</v>
      </c>
    </row>
    <row r="9" spans="1:9" x14ac:dyDescent="0.25">
      <c r="A9" t="s">
        <v>112</v>
      </c>
      <c r="B9" s="9" t="s">
        <v>151</v>
      </c>
      <c r="C9" s="21">
        <f>Compaq!B2</f>
        <v>6.3937658406616373</v>
      </c>
      <c r="D9" s="7">
        <f>Compaq!C2</f>
        <v>5.6532617758824202</v>
      </c>
      <c r="E9" s="21">
        <f>Compaq!D2</f>
        <v>6.089117605401615</v>
      </c>
      <c r="F9" s="7">
        <f>Compaq!E2</f>
        <v>4.3886040663242314</v>
      </c>
    </row>
    <row r="10" spans="1:9" x14ac:dyDescent="0.25">
      <c r="A10" t="s">
        <v>111</v>
      </c>
      <c r="B10" s="9" t="s">
        <v>152</v>
      </c>
      <c r="C10" s="7">
        <f>Dell!B2</f>
        <v>5.5909102171302427</v>
      </c>
      <c r="D10" s="21">
        <f>Dell!C2</f>
        <v>7.585814716073747</v>
      </c>
      <c r="E10" s="21">
        <f>Dell!D2</f>
        <v>7.8995992487523816</v>
      </c>
      <c r="F10" s="7">
        <f>Dell!E2</f>
        <v>6.119338777163267</v>
      </c>
    </row>
    <row r="11" spans="1:9" x14ac:dyDescent="0.25">
      <c r="A11" t="s">
        <v>110</v>
      </c>
      <c r="B11" s="9" t="s">
        <v>156</v>
      </c>
      <c r="C11" s="7">
        <f>HP!B2</f>
        <v>5.2108716535599369</v>
      </c>
      <c r="D11" s="7">
        <f>HP!C2</f>
        <v>5.0188083295416241</v>
      </c>
      <c r="E11" s="21">
        <f>HP!D2</f>
        <v>5.551755230011393</v>
      </c>
      <c r="F11" s="21">
        <f>HP!E2</f>
        <v>5.5009220085215702</v>
      </c>
    </row>
    <row r="12" spans="1:9" x14ac:dyDescent="0.25">
      <c r="A12" t="s">
        <v>109</v>
      </c>
      <c r="B12" s="9" t="s">
        <v>155</v>
      </c>
      <c r="C12" s="7">
        <f>Lenovo!B2</f>
        <v>5.5576615530269162</v>
      </c>
      <c r="D12" s="7">
        <f>Lenovo!C2</f>
        <v>5.3665147903312294</v>
      </c>
      <c r="E12" s="21">
        <f>Lenovo!D2</f>
        <v>6.4709581609090456</v>
      </c>
      <c r="F12" s="7">
        <f>Lenovo!E2</f>
        <v>4.8533852244022491</v>
      </c>
    </row>
    <row r="13" spans="1:9" x14ac:dyDescent="0.25">
      <c r="C13" s="15"/>
      <c r="D13" s="15"/>
      <c r="E13" s="15"/>
      <c r="F13" s="15"/>
    </row>
    <row r="14" spans="1:9" x14ac:dyDescent="0.25">
      <c r="C14" s="15"/>
      <c r="D14" s="15"/>
      <c r="E14" s="15"/>
      <c r="F14" s="15"/>
    </row>
    <row r="15" spans="1:9" ht="15.75" x14ac:dyDescent="0.25">
      <c r="A15" s="20" t="s">
        <v>153</v>
      </c>
      <c r="B15" s="9" t="s">
        <v>143</v>
      </c>
      <c r="C15" s="16" t="s">
        <v>117</v>
      </c>
      <c r="D15" s="16" t="s">
        <v>118</v>
      </c>
      <c r="E15" s="16" t="s">
        <v>119</v>
      </c>
      <c r="F15" s="16" t="s">
        <v>120</v>
      </c>
      <c r="G15" s="8" t="s">
        <v>142</v>
      </c>
      <c r="H15" s="8"/>
      <c r="I15" s="8"/>
    </row>
    <row r="16" spans="1:9" x14ac:dyDescent="0.25">
      <c r="A16" t="s">
        <v>106</v>
      </c>
      <c r="B16" s="9" t="s">
        <v>144</v>
      </c>
      <c r="C16" s="21">
        <f>Altair!O13</f>
        <v>0.62434508496433128</v>
      </c>
      <c r="D16" s="7">
        <f>Altair!O14</f>
        <v>0.11679177796361156</v>
      </c>
      <c r="E16" s="7">
        <f>Altair!O15</f>
        <v>0.17382263817428473</v>
      </c>
      <c r="F16" s="7">
        <f>Altair!O16</f>
        <v>7.3441254893981664E-2</v>
      </c>
      <c r="G16" s="6">
        <f>Altair!P19</f>
        <v>2.123699266971436E-2</v>
      </c>
    </row>
    <row r="17" spans="1:7" x14ac:dyDescent="0.25">
      <c r="A17" t="s">
        <v>107</v>
      </c>
      <c r="B17" s="9" t="s">
        <v>145</v>
      </c>
      <c r="C17" s="21">
        <f>'AST+Tandy'!O13</f>
        <v>0.4624450396913069</v>
      </c>
      <c r="D17" s="7">
        <f>'AST+Tandy'!O14</f>
        <v>0.14868338560232944</v>
      </c>
      <c r="E17" s="7">
        <f>'AST+Tandy'!O15</f>
        <v>0.30852920878323975</v>
      </c>
      <c r="F17" s="7">
        <f>'AST+Tandy'!O16</f>
        <v>7.0323861962377374E-2</v>
      </c>
      <c r="G17" s="6">
        <f>'AST+Tandy'!P19</f>
        <v>2.0103925598956286E-2</v>
      </c>
    </row>
    <row r="18" spans="1:7" x14ac:dyDescent="0.25">
      <c r="A18" t="s">
        <v>133</v>
      </c>
      <c r="B18" s="9" t="s">
        <v>146</v>
      </c>
      <c r="C18" s="21">
        <f>'Apple 1'!O13</f>
        <v>0.51804100650319262</v>
      </c>
      <c r="D18" s="7">
        <f>'Apple 1'!O14</f>
        <v>0.10582289979691438</v>
      </c>
      <c r="E18" s="7">
        <f>'Apple 1'!O15</f>
        <v>0.29034186543340246</v>
      </c>
      <c r="F18" s="7">
        <f>'Apple 1'!O16</f>
        <v>7.3705871042084953E-2</v>
      </c>
      <c r="G18" s="6">
        <f>'Apple 1'!P19</f>
        <v>2.0761972693133863E-2</v>
      </c>
    </row>
    <row r="19" spans="1:7" x14ac:dyDescent="0.25">
      <c r="A19" t="s">
        <v>108</v>
      </c>
      <c r="B19" s="9" t="s">
        <v>147</v>
      </c>
      <c r="C19" s="21">
        <f>IBM!O14</f>
        <v>0.31712449481061566</v>
      </c>
      <c r="D19" s="7">
        <f>IBM!O15</f>
        <v>0.19926456351832095</v>
      </c>
      <c r="E19" s="21">
        <f>IBM!O16</f>
        <v>0.31706131551548383</v>
      </c>
      <c r="F19" s="7">
        <f>IBM!O17</f>
        <v>0.16638909268786731</v>
      </c>
      <c r="G19" s="6">
        <f>IBM!P20</f>
        <v>2.8697222809922113E-4</v>
      </c>
    </row>
    <row r="20" spans="1:7" x14ac:dyDescent="0.25">
      <c r="A20" t="s">
        <v>114</v>
      </c>
      <c r="B20" s="9" t="s">
        <v>148</v>
      </c>
      <c r="C20" s="21">
        <f>Commodore!O13</f>
        <v>0.45316076073602179</v>
      </c>
      <c r="D20" s="7">
        <f>Commodore!O14</f>
        <v>0.17219479971949755</v>
      </c>
      <c r="E20" s="7">
        <f>Commodore!O15</f>
        <v>0.260740851452609</v>
      </c>
      <c r="F20" s="7">
        <f>Commodore!O16</f>
        <v>0.10920165437282894</v>
      </c>
      <c r="G20" s="6">
        <f>Commodore!P19</f>
        <v>7.5885979209687222E-3</v>
      </c>
    </row>
    <row r="21" spans="1:7" x14ac:dyDescent="0.25">
      <c r="A21" t="s">
        <v>134</v>
      </c>
      <c r="B21" s="9" t="s">
        <v>149</v>
      </c>
      <c r="C21" s="21">
        <f>'Apple 2'!O13</f>
        <v>0.4397622374764566</v>
      </c>
      <c r="D21" s="7">
        <f>'Apple 2'!O14</f>
        <v>0.12193295475172554</v>
      </c>
      <c r="E21" s="21">
        <f>'Apple 2'!O15</f>
        <v>0.33617056758179303</v>
      </c>
      <c r="F21" s="7">
        <f>'Apple 2'!O16</f>
        <v>9.9063131667822699E-2</v>
      </c>
      <c r="G21" s="6">
        <f>'Apple 2'!P19</f>
        <v>5.065578028525356E-3</v>
      </c>
    </row>
    <row r="22" spans="1:7" x14ac:dyDescent="0.25">
      <c r="A22" t="s">
        <v>113</v>
      </c>
      <c r="B22" s="9" t="s">
        <v>150</v>
      </c>
      <c r="C22" s="7">
        <f>'Packard Bell'!O13</f>
        <v>0.19493167874485978</v>
      </c>
      <c r="D22" s="21">
        <f>'Packard Bell'!O14</f>
        <v>0.37466497484689071</v>
      </c>
      <c r="E22" s="7">
        <f>'Packard Bell'!O15</f>
        <v>0.2815519428964961</v>
      </c>
      <c r="F22" s="7">
        <f>'Packard Bell'!O16</f>
        <v>0.14782693408091216</v>
      </c>
      <c r="G22" s="6">
        <f>'Packard Bell'!P19</f>
        <v>1.5919358347453807E-3</v>
      </c>
    </row>
    <row r="23" spans="1:7" x14ac:dyDescent="0.25">
      <c r="A23" t="s">
        <v>112</v>
      </c>
      <c r="B23" s="9" t="s">
        <v>151</v>
      </c>
      <c r="C23" s="21">
        <f>Compaq!O13</f>
        <v>0.36767201320449833</v>
      </c>
      <c r="D23" s="7">
        <f>Compaq!O14</f>
        <v>0.22195026299771795</v>
      </c>
      <c r="E23" s="21">
        <f>Compaq!O15</f>
        <v>0.29868776400972752</v>
      </c>
      <c r="F23" s="7">
        <f>Compaq!O16</f>
        <v>0.10986827214393045</v>
      </c>
      <c r="G23" s="6">
        <f>Compaq!P19</f>
        <v>3.2152653986717971E-3</v>
      </c>
    </row>
    <row r="24" spans="1:7" x14ac:dyDescent="0.25">
      <c r="A24" t="s">
        <v>111</v>
      </c>
      <c r="B24" s="9" t="s">
        <v>152</v>
      </c>
      <c r="C24" s="7">
        <f>Dell!O13</f>
        <v>0.11000393961592994</v>
      </c>
      <c r="D24" s="21">
        <f>Dell!O14</f>
        <v>0.33416671298605533</v>
      </c>
      <c r="E24" s="21">
        <f>Dell!O15</f>
        <v>0.40461842285266258</v>
      </c>
      <c r="F24" s="7">
        <f>Dell!O16</f>
        <v>0.14910765891071839</v>
      </c>
      <c r="G24" s="6">
        <f>Dell!P19</f>
        <v>3.9167962013608318E-3</v>
      </c>
    </row>
    <row r="25" spans="1:7" x14ac:dyDescent="0.25">
      <c r="A25" t="s">
        <v>110</v>
      </c>
      <c r="B25" s="9" t="s">
        <v>156</v>
      </c>
      <c r="C25" s="7">
        <f>HP!O13</f>
        <v>0.22416185628447846</v>
      </c>
      <c r="D25" s="7">
        <f>HP!O14</f>
        <v>0.19178265556193672</v>
      </c>
      <c r="E25" s="21">
        <f>HP!O15</f>
        <v>0.29826295112959589</v>
      </c>
      <c r="F25" s="21">
        <f>HP!O16</f>
        <v>0.28574254745384359</v>
      </c>
      <c r="G25" s="6">
        <f>HP!P19</f>
        <v>8.0597010274959012E-5</v>
      </c>
    </row>
    <row r="26" spans="1:7" x14ac:dyDescent="0.25">
      <c r="A26" t="s">
        <v>109</v>
      </c>
      <c r="B26" s="9" t="s">
        <v>155</v>
      </c>
      <c r="C26" s="7">
        <f>Lenovo!O13</f>
        <v>0.23466735807864367</v>
      </c>
      <c r="D26" s="7">
        <f>Lenovo!O14</f>
        <v>0.20380523604244696</v>
      </c>
      <c r="E26" s="21">
        <f>Lenovo!O15</f>
        <v>0.41660696075054054</v>
      </c>
      <c r="F26" s="7">
        <f>Lenovo!O16</f>
        <v>0.1434475738850976</v>
      </c>
      <c r="G26" s="6">
        <f>Lenovo!P19</f>
        <v>2.2274324191957546E-3</v>
      </c>
    </row>
  </sheetData>
  <phoneticPr fontId="19" type="noConversion"/>
  <pageMargins left="0.7" right="0.7" top="0.75" bottom="0.7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D7D46-583C-4862-8021-51D10647A104}">
  <dimension ref="A1:AT11"/>
  <sheetViews>
    <sheetView workbookViewId="0">
      <selection activeCell="D12" sqref="D12"/>
    </sheetView>
  </sheetViews>
  <sheetFormatPr defaultRowHeight="15" x14ac:dyDescent="0.25"/>
  <cols>
    <col min="1" max="1" width="15.85546875" customWidth="1"/>
    <col min="2" max="2" width="6.5703125" style="1" customWidth="1"/>
    <col min="3" max="46" width="6.5703125" customWidth="1"/>
  </cols>
  <sheetData>
    <row r="1" spans="1:46" x14ac:dyDescent="0.25">
      <c r="M1" s="1" t="s">
        <v>114</v>
      </c>
      <c r="P1" s="1" t="s">
        <v>114</v>
      </c>
      <c r="Q1" s="1"/>
      <c r="R1" s="1" t="s">
        <v>114</v>
      </c>
    </row>
    <row r="2" spans="1:46" x14ac:dyDescent="0.25">
      <c r="B2" s="19" t="s">
        <v>106</v>
      </c>
      <c r="C2" s="19"/>
      <c r="D2" s="19" t="s">
        <v>137</v>
      </c>
      <c r="E2" s="19"/>
      <c r="F2" s="19"/>
      <c r="G2" s="19"/>
      <c r="H2" s="19" t="s">
        <v>138</v>
      </c>
      <c r="I2" s="19"/>
      <c r="J2" s="19" t="s">
        <v>108</v>
      </c>
      <c r="K2" s="19"/>
      <c r="L2" s="19"/>
      <c r="M2" s="19"/>
      <c r="N2" s="19"/>
      <c r="O2" s="19"/>
      <c r="P2" s="19"/>
      <c r="Q2" s="19"/>
      <c r="R2" s="19"/>
      <c r="S2" s="19" t="s">
        <v>138</v>
      </c>
      <c r="T2" s="19"/>
      <c r="U2" s="19" t="s">
        <v>113</v>
      </c>
      <c r="V2" s="19"/>
      <c r="W2" s="19" t="s">
        <v>112</v>
      </c>
      <c r="X2" s="19"/>
      <c r="Y2" s="19"/>
      <c r="Z2" s="19"/>
      <c r="AA2" s="19" t="s">
        <v>111</v>
      </c>
      <c r="AB2" s="19"/>
      <c r="AC2" s="19"/>
      <c r="AD2" s="19"/>
      <c r="AE2" s="19"/>
      <c r="AF2" s="19"/>
      <c r="AG2" s="19"/>
      <c r="AH2" s="19"/>
      <c r="AI2" s="19"/>
      <c r="AJ2" s="19" t="s">
        <v>110</v>
      </c>
      <c r="AK2" s="19"/>
      <c r="AL2" s="19"/>
      <c r="AM2" s="19"/>
      <c r="AN2" s="19"/>
      <c r="AO2" s="19"/>
      <c r="AP2" s="19"/>
      <c r="AQ2" s="19"/>
      <c r="AR2" s="19"/>
      <c r="AS2" s="19"/>
      <c r="AT2" s="19"/>
    </row>
    <row r="3" spans="1:46" s="1" customFormat="1" x14ac:dyDescent="0.25">
      <c r="B3" s="1">
        <v>1975</v>
      </c>
      <c r="C3" s="1">
        <f>B3+1</f>
        <v>1976</v>
      </c>
      <c r="D3" s="1">
        <f t="shared" ref="D3:AT3" si="0">C3+1</f>
        <v>1977</v>
      </c>
      <c r="E3" s="1">
        <f t="shared" si="0"/>
        <v>1978</v>
      </c>
      <c r="F3" s="1">
        <f t="shared" si="0"/>
        <v>1979</v>
      </c>
      <c r="G3" s="1">
        <f t="shared" si="0"/>
        <v>1980</v>
      </c>
      <c r="H3" s="1">
        <f t="shared" si="0"/>
        <v>1981</v>
      </c>
      <c r="I3" s="1">
        <f t="shared" si="0"/>
        <v>1982</v>
      </c>
      <c r="J3" s="1">
        <f t="shared" si="0"/>
        <v>1983</v>
      </c>
      <c r="K3" s="1">
        <f t="shared" si="0"/>
        <v>1984</v>
      </c>
      <c r="L3" s="1">
        <f t="shared" si="0"/>
        <v>1985</v>
      </c>
      <c r="M3" s="12">
        <f t="shared" si="0"/>
        <v>1986</v>
      </c>
      <c r="N3" s="1">
        <f t="shared" si="0"/>
        <v>1987</v>
      </c>
      <c r="O3" s="1">
        <f t="shared" si="0"/>
        <v>1988</v>
      </c>
      <c r="P3" s="12">
        <f t="shared" si="0"/>
        <v>1989</v>
      </c>
      <c r="Q3" s="1">
        <f t="shared" si="0"/>
        <v>1990</v>
      </c>
      <c r="R3" s="12">
        <f t="shared" si="0"/>
        <v>1991</v>
      </c>
      <c r="S3" s="1">
        <f t="shared" si="0"/>
        <v>1992</v>
      </c>
      <c r="T3" s="1">
        <f t="shared" si="0"/>
        <v>1993</v>
      </c>
      <c r="U3" s="1">
        <f t="shared" si="0"/>
        <v>1994</v>
      </c>
      <c r="V3" s="1">
        <f t="shared" si="0"/>
        <v>1995</v>
      </c>
      <c r="W3" s="1">
        <f t="shared" si="0"/>
        <v>1996</v>
      </c>
      <c r="X3" s="1">
        <f t="shared" si="0"/>
        <v>1997</v>
      </c>
      <c r="Y3" s="1">
        <f t="shared" si="0"/>
        <v>1998</v>
      </c>
      <c r="Z3" s="1">
        <f t="shared" si="0"/>
        <v>1999</v>
      </c>
      <c r="AA3" s="1">
        <f>Z3+1</f>
        <v>2000</v>
      </c>
      <c r="AB3" s="1">
        <f t="shared" si="0"/>
        <v>2001</v>
      </c>
      <c r="AC3" s="1">
        <f t="shared" si="0"/>
        <v>2002</v>
      </c>
      <c r="AD3" s="1">
        <f t="shared" si="0"/>
        <v>2003</v>
      </c>
      <c r="AE3" s="1">
        <f t="shared" si="0"/>
        <v>2004</v>
      </c>
      <c r="AF3" s="1">
        <f t="shared" si="0"/>
        <v>2005</v>
      </c>
      <c r="AG3" s="1">
        <f t="shared" si="0"/>
        <v>2006</v>
      </c>
      <c r="AH3" s="1">
        <f t="shared" si="0"/>
        <v>2007</v>
      </c>
      <c r="AI3" s="1">
        <f t="shared" si="0"/>
        <v>2008</v>
      </c>
      <c r="AJ3" s="1">
        <f t="shared" si="0"/>
        <v>2009</v>
      </c>
      <c r="AK3" s="1">
        <f t="shared" si="0"/>
        <v>2010</v>
      </c>
      <c r="AL3" s="1">
        <f t="shared" si="0"/>
        <v>2011</v>
      </c>
      <c r="AM3" s="1">
        <f t="shared" si="0"/>
        <v>2012</v>
      </c>
      <c r="AN3" s="1">
        <f t="shared" si="0"/>
        <v>2013</v>
      </c>
      <c r="AO3" s="1">
        <f t="shared" si="0"/>
        <v>2014</v>
      </c>
      <c r="AP3" s="1">
        <f t="shared" si="0"/>
        <v>2015</v>
      </c>
      <c r="AQ3" s="1">
        <f t="shared" si="0"/>
        <v>2016</v>
      </c>
      <c r="AR3" s="1">
        <f t="shared" si="0"/>
        <v>2017</v>
      </c>
      <c r="AS3" s="1">
        <f t="shared" si="0"/>
        <v>2018</v>
      </c>
      <c r="AT3" s="1">
        <f t="shared" si="0"/>
        <v>2019</v>
      </c>
    </row>
    <row r="5" spans="1:46" x14ac:dyDescent="0.25">
      <c r="A5" t="s">
        <v>117</v>
      </c>
      <c r="B5" s="3">
        <f>Summary!C16</f>
        <v>0.62434508496433128</v>
      </c>
      <c r="C5" s="6">
        <f>B5</f>
        <v>0.62434508496433128</v>
      </c>
      <c r="D5" s="6">
        <f>Summary!C17</f>
        <v>0.4624450396913069</v>
      </c>
      <c r="E5" s="6">
        <f>D5</f>
        <v>0.4624450396913069</v>
      </c>
      <c r="F5" s="6">
        <f t="shared" ref="F5:G5" si="1">E5</f>
        <v>0.4624450396913069</v>
      </c>
      <c r="G5" s="6">
        <f t="shared" si="1"/>
        <v>0.4624450396913069</v>
      </c>
      <c r="H5" s="6">
        <f>Summary!C18</f>
        <v>0.51804100650319262</v>
      </c>
      <c r="I5" s="6">
        <f>H5</f>
        <v>0.51804100650319262</v>
      </c>
      <c r="J5" s="6">
        <f>Summary!C19</f>
        <v>0.31712449481061566</v>
      </c>
      <c r="K5" s="6">
        <f>J5</f>
        <v>0.31712449481061566</v>
      </c>
      <c r="L5" s="6">
        <f t="shared" ref="L5:O8" si="2">K5</f>
        <v>0.31712449481061566</v>
      </c>
      <c r="M5" s="6">
        <f>IF(D11="yes",Summary!C20,J5)</f>
        <v>0.45316076073602179</v>
      </c>
      <c r="N5" s="6">
        <f>J5</f>
        <v>0.31712449481061566</v>
      </c>
      <c r="O5" s="6">
        <f t="shared" si="2"/>
        <v>0.31712449481061566</v>
      </c>
      <c r="P5" s="6">
        <f>IF(D11="yes", M5, J5)</f>
        <v>0.45316076073602179</v>
      </c>
      <c r="Q5" s="6">
        <f>J5</f>
        <v>0.31712449481061566</v>
      </c>
      <c r="R5" s="6">
        <f>IF(D11="yes", P5, J5)</f>
        <v>0.45316076073602179</v>
      </c>
      <c r="S5" s="6">
        <f>Summary!C21</f>
        <v>0.4397622374764566</v>
      </c>
      <c r="T5" s="6">
        <f>S5</f>
        <v>0.4397622374764566</v>
      </c>
      <c r="U5" s="6">
        <f>Summary!C22</f>
        <v>0.19493167874485978</v>
      </c>
      <c r="V5" s="6">
        <f>U5</f>
        <v>0.19493167874485978</v>
      </c>
      <c r="W5" s="6">
        <f>Summary!C23</f>
        <v>0.36767201320449833</v>
      </c>
      <c r="X5" s="6">
        <f>W5</f>
        <v>0.36767201320449833</v>
      </c>
      <c r="Y5" s="6">
        <f t="shared" ref="Y5:Z5" si="3">X5</f>
        <v>0.36767201320449833</v>
      </c>
      <c r="Z5" s="6">
        <f t="shared" si="3"/>
        <v>0.36767201320449833</v>
      </c>
      <c r="AA5" s="6">
        <f>Summary!C24</f>
        <v>0.11000393961592994</v>
      </c>
      <c r="AB5" s="6">
        <f>AA5</f>
        <v>0.11000393961592994</v>
      </c>
      <c r="AC5" s="6">
        <f t="shared" ref="AC5:AI5" si="4">AB5</f>
        <v>0.11000393961592994</v>
      </c>
      <c r="AD5" s="6">
        <f t="shared" si="4"/>
        <v>0.11000393961592994</v>
      </c>
      <c r="AE5" s="6">
        <f t="shared" si="4"/>
        <v>0.11000393961592994</v>
      </c>
      <c r="AF5" s="6">
        <f t="shared" si="4"/>
        <v>0.11000393961592994</v>
      </c>
      <c r="AG5" s="6">
        <f t="shared" si="4"/>
        <v>0.11000393961592994</v>
      </c>
      <c r="AH5" s="6">
        <f t="shared" si="4"/>
        <v>0.11000393961592994</v>
      </c>
      <c r="AI5" s="6">
        <f t="shared" si="4"/>
        <v>0.11000393961592994</v>
      </c>
      <c r="AJ5" s="6">
        <f>Summary!C25</f>
        <v>0.22416185628447846</v>
      </c>
      <c r="AK5" s="6">
        <f>AJ5</f>
        <v>0.22416185628447846</v>
      </c>
      <c r="AL5" s="6">
        <f t="shared" ref="AL5:AT5" si="5">AK5</f>
        <v>0.22416185628447846</v>
      </c>
      <c r="AM5" s="6">
        <f t="shared" si="5"/>
        <v>0.22416185628447846</v>
      </c>
      <c r="AN5" s="6">
        <f t="shared" si="5"/>
        <v>0.22416185628447846</v>
      </c>
      <c r="AO5" s="6">
        <f t="shared" si="5"/>
        <v>0.22416185628447846</v>
      </c>
      <c r="AP5" s="6">
        <f t="shared" si="5"/>
        <v>0.22416185628447846</v>
      </c>
      <c r="AQ5" s="6">
        <f t="shared" si="5"/>
        <v>0.22416185628447846</v>
      </c>
      <c r="AR5" s="6">
        <f t="shared" si="5"/>
        <v>0.22416185628447846</v>
      </c>
      <c r="AS5" s="6">
        <f t="shared" si="5"/>
        <v>0.22416185628447846</v>
      </c>
      <c r="AT5" s="6">
        <f t="shared" si="5"/>
        <v>0.22416185628447846</v>
      </c>
    </row>
    <row r="6" spans="1:46" x14ac:dyDescent="0.25">
      <c r="A6" t="s">
        <v>118</v>
      </c>
      <c r="B6" s="3">
        <f>Summary!D16</f>
        <v>0.11679177796361156</v>
      </c>
      <c r="C6" s="6">
        <f t="shared" ref="C6:C8" si="6">B6</f>
        <v>0.11679177796361156</v>
      </c>
      <c r="D6" s="6">
        <f>Summary!D17</f>
        <v>0.14868338560232944</v>
      </c>
      <c r="E6" s="6">
        <f t="shared" ref="E6:G8" si="7">D6</f>
        <v>0.14868338560232944</v>
      </c>
      <c r="F6" s="6">
        <f t="shared" si="7"/>
        <v>0.14868338560232944</v>
      </c>
      <c r="G6" s="6">
        <f t="shared" si="7"/>
        <v>0.14868338560232944</v>
      </c>
      <c r="H6" s="6">
        <f>Summary!D18</f>
        <v>0.10582289979691438</v>
      </c>
      <c r="I6" s="6">
        <f t="shared" ref="I6:K8" si="8">H6</f>
        <v>0.10582289979691438</v>
      </c>
      <c r="J6" s="6">
        <f>Summary!D19</f>
        <v>0.19926456351832095</v>
      </c>
      <c r="K6" s="6">
        <f t="shared" si="8"/>
        <v>0.19926456351832095</v>
      </c>
      <c r="L6" s="6">
        <f t="shared" si="2"/>
        <v>0.19926456351832095</v>
      </c>
      <c r="M6" s="6">
        <f>IF(D12="yes",Summary!C21,J6)</f>
        <v>0.19926456351832095</v>
      </c>
      <c r="N6" s="6">
        <f t="shared" ref="N6:N8" si="9">J6</f>
        <v>0.19926456351832095</v>
      </c>
      <c r="O6" s="6">
        <f t="shared" si="2"/>
        <v>0.19926456351832095</v>
      </c>
      <c r="P6" s="6">
        <f t="shared" ref="P6:P8" si="10">IF(D12="yes", M6, J6)</f>
        <v>0.19926456351832095</v>
      </c>
      <c r="Q6" s="6">
        <f t="shared" ref="Q6:Q8" si="11">J6</f>
        <v>0.19926456351832095</v>
      </c>
      <c r="R6" s="6">
        <f t="shared" ref="R6:R8" si="12">IF(D12="yes", P6, J6)</f>
        <v>0.19926456351832095</v>
      </c>
      <c r="S6" s="6">
        <f>Summary!D21</f>
        <v>0.12193295475172554</v>
      </c>
      <c r="T6" s="6">
        <f t="shared" ref="T6:T8" si="13">S6</f>
        <v>0.12193295475172554</v>
      </c>
      <c r="U6" s="6">
        <f>Summary!D22</f>
        <v>0.37466497484689071</v>
      </c>
      <c r="V6" s="6">
        <f t="shared" ref="V6:V8" si="14">U6</f>
        <v>0.37466497484689071</v>
      </c>
      <c r="W6" s="6">
        <f>Summary!D23</f>
        <v>0.22195026299771795</v>
      </c>
      <c r="X6" s="6">
        <f t="shared" ref="X6:Z8" si="15">W6</f>
        <v>0.22195026299771795</v>
      </c>
      <c r="Y6" s="6">
        <f t="shared" si="15"/>
        <v>0.22195026299771795</v>
      </c>
      <c r="Z6" s="6">
        <f t="shared" si="15"/>
        <v>0.22195026299771795</v>
      </c>
      <c r="AA6" s="6">
        <f>Summary!D24</f>
        <v>0.33416671298605533</v>
      </c>
      <c r="AB6" s="6">
        <f t="shared" ref="AB6:AI8" si="16">AA6</f>
        <v>0.33416671298605533</v>
      </c>
      <c r="AC6" s="6">
        <f t="shared" si="16"/>
        <v>0.33416671298605533</v>
      </c>
      <c r="AD6" s="6">
        <f t="shared" si="16"/>
        <v>0.33416671298605533</v>
      </c>
      <c r="AE6" s="6">
        <f t="shared" si="16"/>
        <v>0.33416671298605533</v>
      </c>
      <c r="AF6" s="6">
        <f t="shared" si="16"/>
        <v>0.33416671298605533</v>
      </c>
      <c r="AG6" s="6">
        <f t="shared" si="16"/>
        <v>0.33416671298605533</v>
      </c>
      <c r="AH6" s="6">
        <f t="shared" si="16"/>
        <v>0.33416671298605533</v>
      </c>
      <c r="AI6" s="6">
        <f t="shared" si="16"/>
        <v>0.33416671298605533</v>
      </c>
      <c r="AJ6" s="6">
        <f>Summary!D25</f>
        <v>0.19178265556193672</v>
      </c>
      <c r="AK6" s="6">
        <f t="shared" ref="AK6:AT8" si="17">AJ6</f>
        <v>0.19178265556193672</v>
      </c>
      <c r="AL6" s="6">
        <f t="shared" si="17"/>
        <v>0.19178265556193672</v>
      </c>
      <c r="AM6" s="6">
        <f t="shared" si="17"/>
        <v>0.19178265556193672</v>
      </c>
      <c r="AN6" s="6">
        <f t="shared" si="17"/>
        <v>0.19178265556193672</v>
      </c>
      <c r="AO6" s="6">
        <f t="shared" si="17"/>
        <v>0.19178265556193672</v>
      </c>
      <c r="AP6" s="6">
        <f t="shared" si="17"/>
        <v>0.19178265556193672</v>
      </c>
      <c r="AQ6" s="6">
        <f t="shared" si="17"/>
        <v>0.19178265556193672</v>
      </c>
      <c r="AR6" s="6">
        <f t="shared" si="17"/>
        <v>0.19178265556193672</v>
      </c>
      <c r="AS6" s="6">
        <f t="shared" si="17"/>
        <v>0.19178265556193672</v>
      </c>
      <c r="AT6" s="6">
        <f t="shared" si="17"/>
        <v>0.19178265556193672</v>
      </c>
    </row>
    <row r="7" spans="1:46" x14ac:dyDescent="0.25">
      <c r="A7" t="s">
        <v>119</v>
      </c>
      <c r="B7" s="3">
        <f>Summary!E16</f>
        <v>0.17382263817428473</v>
      </c>
      <c r="C7" s="6">
        <f t="shared" si="6"/>
        <v>0.17382263817428473</v>
      </c>
      <c r="D7" s="6">
        <f>Summary!E17</f>
        <v>0.30852920878323975</v>
      </c>
      <c r="E7" s="6">
        <f t="shared" si="7"/>
        <v>0.30852920878323975</v>
      </c>
      <c r="F7" s="6">
        <f t="shared" si="7"/>
        <v>0.30852920878323975</v>
      </c>
      <c r="G7" s="6">
        <f t="shared" si="7"/>
        <v>0.30852920878323975</v>
      </c>
      <c r="H7" s="6">
        <f>Summary!E18</f>
        <v>0.29034186543340246</v>
      </c>
      <c r="I7" s="6">
        <f t="shared" si="8"/>
        <v>0.29034186543340246</v>
      </c>
      <c r="J7" s="6">
        <f>Summary!E19</f>
        <v>0.31706131551548383</v>
      </c>
      <c r="K7" s="6">
        <f t="shared" si="8"/>
        <v>0.31706131551548383</v>
      </c>
      <c r="L7" s="6">
        <f t="shared" si="2"/>
        <v>0.31706131551548383</v>
      </c>
      <c r="M7" s="6">
        <f>IF(D13="yes",Summary!C22,J7)</f>
        <v>0.31706131551548383</v>
      </c>
      <c r="N7" s="6">
        <f t="shared" si="9"/>
        <v>0.31706131551548383</v>
      </c>
      <c r="O7" s="6">
        <f t="shared" si="2"/>
        <v>0.31706131551548383</v>
      </c>
      <c r="P7" s="6">
        <f t="shared" si="10"/>
        <v>0.31706131551548383</v>
      </c>
      <c r="Q7" s="6">
        <f t="shared" si="11"/>
        <v>0.31706131551548383</v>
      </c>
      <c r="R7" s="6">
        <f t="shared" si="12"/>
        <v>0.31706131551548383</v>
      </c>
      <c r="S7" s="6">
        <f>Summary!E21</f>
        <v>0.33617056758179303</v>
      </c>
      <c r="T7" s="6">
        <f t="shared" si="13"/>
        <v>0.33617056758179303</v>
      </c>
      <c r="U7" s="6">
        <f>Summary!E22</f>
        <v>0.2815519428964961</v>
      </c>
      <c r="V7" s="6">
        <f t="shared" si="14"/>
        <v>0.2815519428964961</v>
      </c>
      <c r="W7" s="6">
        <f>Summary!E23</f>
        <v>0.29868776400972752</v>
      </c>
      <c r="X7" s="6">
        <f t="shared" si="15"/>
        <v>0.29868776400972752</v>
      </c>
      <c r="Y7" s="6">
        <f t="shared" si="15"/>
        <v>0.29868776400972752</v>
      </c>
      <c r="Z7" s="6">
        <f t="shared" si="15"/>
        <v>0.29868776400972752</v>
      </c>
      <c r="AA7" s="6">
        <f>Summary!E24</f>
        <v>0.40461842285266258</v>
      </c>
      <c r="AB7" s="6">
        <f t="shared" si="16"/>
        <v>0.40461842285266258</v>
      </c>
      <c r="AC7" s="6">
        <f t="shared" si="16"/>
        <v>0.40461842285266258</v>
      </c>
      <c r="AD7" s="6">
        <f t="shared" si="16"/>
        <v>0.40461842285266258</v>
      </c>
      <c r="AE7" s="6">
        <f t="shared" si="16"/>
        <v>0.40461842285266258</v>
      </c>
      <c r="AF7" s="6">
        <f t="shared" si="16"/>
        <v>0.40461842285266258</v>
      </c>
      <c r="AG7" s="6">
        <f t="shared" si="16"/>
        <v>0.40461842285266258</v>
      </c>
      <c r="AH7" s="6">
        <f t="shared" si="16"/>
        <v>0.40461842285266258</v>
      </c>
      <c r="AI7" s="6">
        <f t="shared" si="16"/>
        <v>0.40461842285266258</v>
      </c>
      <c r="AJ7" s="6">
        <f>Summary!E25</f>
        <v>0.29826295112959589</v>
      </c>
      <c r="AK7" s="6">
        <f t="shared" si="17"/>
        <v>0.29826295112959589</v>
      </c>
      <c r="AL7" s="6">
        <f t="shared" si="17"/>
        <v>0.29826295112959589</v>
      </c>
      <c r="AM7" s="6">
        <f t="shared" si="17"/>
        <v>0.29826295112959589</v>
      </c>
      <c r="AN7" s="6">
        <f t="shared" si="17"/>
        <v>0.29826295112959589</v>
      </c>
      <c r="AO7" s="6">
        <f t="shared" si="17"/>
        <v>0.29826295112959589</v>
      </c>
      <c r="AP7" s="6">
        <f t="shared" si="17"/>
        <v>0.29826295112959589</v>
      </c>
      <c r="AQ7" s="6">
        <f t="shared" si="17"/>
        <v>0.29826295112959589</v>
      </c>
      <c r="AR7" s="6">
        <f t="shared" si="17"/>
        <v>0.29826295112959589</v>
      </c>
      <c r="AS7" s="6">
        <f t="shared" si="17"/>
        <v>0.29826295112959589</v>
      </c>
      <c r="AT7" s="6">
        <f t="shared" si="17"/>
        <v>0.29826295112959589</v>
      </c>
    </row>
    <row r="8" spans="1:46" x14ac:dyDescent="0.25">
      <c r="A8" t="s">
        <v>120</v>
      </c>
      <c r="B8" s="3">
        <f>Summary!F16</f>
        <v>7.3441254893981664E-2</v>
      </c>
      <c r="C8" s="6">
        <f t="shared" si="6"/>
        <v>7.3441254893981664E-2</v>
      </c>
      <c r="D8" s="6">
        <f>Summary!F17</f>
        <v>7.0323861962377374E-2</v>
      </c>
      <c r="E8" s="6">
        <f t="shared" si="7"/>
        <v>7.0323861962377374E-2</v>
      </c>
      <c r="F8" s="6">
        <f t="shared" si="7"/>
        <v>7.0323861962377374E-2</v>
      </c>
      <c r="G8" s="6">
        <f t="shared" si="7"/>
        <v>7.0323861962377374E-2</v>
      </c>
      <c r="H8" s="6">
        <f>Summary!F18</f>
        <v>7.3705871042084953E-2</v>
      </c>
      <c r="I8" s="6">
        <f t="shared" si="8"/>
        <v>7.3705871042084953E-2</v>
      </c>
      <c r="J8" s="6">
        <f>Summary!F19</f>
        <v>0.16638909268786731</v>
      </c>
      <c r="K8" s="6">
        <f t="shared" si="8"/>
        <v>0.16638909268786731</v>
      </c>
      <c r="L8" s="6">
        <f t="shared" si="2"/>
        <v>0.16638909268786731</v>
      </c>
      <c r="M8" s="6">
        <f>IF(D14="yes",Summary!C23,J8)</f>
        <v>0.16638909268786731</v>
      </c>
      <c r="N8" s="6">
        <f t="shared" si="9"/>
        <v>0.16638909268786731</v>
      </c>
      <c r="O8" s="6">
        <f t="shared" si="2"/>
        <v>0.16638909268786731</v>
      </c>
      <c r="P8" s="6">
        <f t="shared" si="10"/>
        <v>0.16638909268786731</v>
      </c>
      <c r="Q8" s="6">
        <f t="shared" si="11"/>
        <v>0.16638909268786731</v>
      </c>
      <c r="R8" s="6">
        <f t="shared" si="12"/>
        <v>0.16638909268786731</v>
      </c>
      <c r="S8" s="6">
        <f>Summary!F21</f>
        <v>9.9063131667822699E-2</v>
      </c>
      <c r="T8" s="6">
        <f t="shared" si="13"/>
        <v>9.9063131667822699E-2</v>
      </c>
      <c r="U8" s="6">
        <f>Summary!F23</f>
        <v>0.10986827214393045</v>
      </c>
      <c r="V8" s="6">
        <f t="shared" si="14"/>
        <v>0.10986827214393045</v>
      </c>
      <c r="W8" s="6">
        <f>Summary!F23</f>
        <v>0.10986827214393045</v>
      </c>
      <c r="X8" s="6">
        <f t="shared" si="15"/>
        <v>0.10986827214393045</v>
      </c>
      <c r="Y8" s="6">
        <f t="shared" si="15"/>
        <v>0.10986827214393045</v>
      </c>
      <c r="Z8" s="6">
        <f t="shared" si="15"/>
        <v>0.10986827214393045</v>
      </c>
      <c r="AA8" s="6">
        <f>Summary!F24</f>
        <v>0.14910765891071839</v>
      </c>
      <c r="AB8" s="6">
        <f t="shared" si="16"/>
        <v>0.14910765891071839</v>
      </c>
      <c r="AC8" s="6">
        <f t="shared" si="16"/>
        <v>0.14910765891071839</v>
      </c>
      <c r="AD8" s="6">
        <f t="shared" si="16"/>
        <v>0.14910765891071839</v>
      </c>
      <c r="AE8" s="6">
        <f t="shared" si="16"/>
        <v>0.14910765891071839</v>
      </c>
      <c r="AF8" s="6">
        <f t="shared" si="16"/>
        <v>0.14910765891071839</v>
      </c>
      <c r="AG8" s="6">
        <f t="shared" si="16"/>
        <v>0.14910765891071839</v>
      </c>
      <c r="AH8" s="6">
        <f t="shared" si="16"/>
        <v>0.14910765891071839</v>
      </c>
      <c r="AI8" s="6">
        <f t="shared" si="16"/>
        <v>0.14910765891071839</v>
      </c>
      <c r="AJ8" s="6">
        <f>Summary!F25</f>
        <v>0.28574254745384359</v>
      </c>
      <c r="AK8" s="6">
        <f t="shared" si="17"/>
        <v>0.28574254745384359</v>
      </c>
      <c r="AL8" s="6">
        <f t="shared" si="17"/>
        <v>0.28574254745384359</v>
      </c>
      <c r="AM8" s="6">
        <f t="shared" si="17"/>
        <v>0.28574254745384359</v>
      </c>
      <c r="AN8" s="6">
        <f t="shared" si="17"/>
        <v>0.28574254745384359</v>
      </c>
      <c r="AO8" s="6">
        <f t="shared" si="17"/>
        <v>0.28574254745384359</v>
      </c>
      <c r="AP8" s="6">
        <f t="shared" si="17"/>
        <v>0.28574254745384359</v>
      </c>
      <c r="AQ8" s="6">
        <f t="shared" si="17"/>
        <v>0.28574254745384359</v>
      </c>
      <c r="AR8" s="6">
        <f t="shared" si="17"/>
        <v>0.28574254745384359</v>
      </c>
      <c r="AS8" s="6">
        <f t="shared" si="17"/>
        <v>0.28574254745384359</v>
      </c>
      <c r="AT8" s="6">
        <f t="shared" si="17"/>
        <v>0.28574254745384359</v>
      </c>
    </row>
    <row r="11" spans="1:46" x14ac:dyDescent="0.25">
      <c r="B11" s="13" t="s">
        <v>114</v>
      </c>
      <c r="D11" s="14" t="s">
        <v>135</v>
      </c>
    </row>
  </sheetData>
  <mergeCells count="9">
    <mergeCell ref="W2:Z2"/>
    <mergeCell ref="AA2:AI2"/>
    <mergeCell ref="AJ2:AT2"/>
    <mergeCell ref="B2:C2"/>
    <mergeCell ref="D2:G2"/>
    <mergeCell ref="H2:I2"/>
    <mergeCell ref="S2:T2"/>
    <mergeCell ref="U2:V2"/>
    <mergeCell ref="J2:R2"/>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4F30E-C4E2-4F1E-8B0B-990FE857309F}">
  <dimension ref="A1:AT13"/>
  <sheetViews>
    <sheetView topLeftCell="A4" workbookViewId="0">
      <selection activeCell="AE42" sqref="AE42"/>
    </sheetView>
  </sheetViews>
  <sheetFormatPr defaultRowHeight="15" x14ac:dyDescent="0.25"/>
  <cols>
    <col min="1" max="1" width="15.85546875" customWidth="1"/>
    <col min="2" max="2" width="6.5703125" style="9" customWidth="1"/>
    <col min="3" max="46" width="6.5703125" customWidth="1"/>
  </cols>
  <sheetData>
    <row r="1" spans="1:46" x14ac:dyDescent="0.25">
      <c r="M1" s="9" t="s">
        <v>114</v>
      </c>
      <c r="P1" s="9" t="s">
        <v>114</v>
      </c>
      <c r="Q1" s="9"/>
      <c r="R1" s="9" t="s">
        <v>114</v>
      </c>
    </row>
    <row r="2" spans="1:46" x14ac:dyDescent="0.25">
      <c r="B2" s="19" t="s">
        <v>106</v>
      </c>
      <c r="C2" s="19"/>
      <c r="D2" s="19" t="s">
        <v>137</v>
      </c>
      <c r="E2" s="19"/>
      <c r="F2" s="19"/>
      <c r="G2" s="19"/>
      <c r="H2" s="19" t="s">
        <v>138</v>
      </c>
      <c r="I2" s="19"/>
      <c r="J2" s="19" t="s">
        <v>108</v>
      </c>
      <c r="K2" s="19"/>
      <c r="L2" s="19"/>
      <c r="M2" s="19"/>
      <c r="N2" s="19"/>
      <c r="O2" s="19"/>
      <c r="P2" s="19"/>
      <c r="Q2" s="19"/>
      <c r="R2" s="19"/>
      <c r="S2" s="19" t="s">
        <v>138</v>
      </c>
      <c r="T2" s="19"/>
      <c r="U2" s="19" t="s">
        <v>113</v>
      </c>
      <c r="V2" s="19"/>
      <c r="W2" s="19" t="s">
        <v>112</v>
      </c>
      <c r="X2" s="19"/>
      <c r="Y2" s="19"/>
      <c r="Z2" s="19"/>
      <c r="AA2" s="19" t="s">
        <v>111</v>
      </c>
      <c r="AB2" s="19"/>
      <c r="AC2" s="19"/>
      <c r="AD2" s="19"/>
      <c r="AE2" s="19"/>
      <c r="AF2" s="19"/>
      <c r="AG2" s="19"/>
      <c r="AH2" s="19"/>
      <c r="AI2" s="19"/>
      <c r="AJ2" s="19" t="s">
        <v>110</v>
      </c>
      <c r="AK2" s="19"/>
      <c r="AL2" s="19"/>
      <c r="AM2" s="19"/>
      <c r="AN2" s="19" t="s">
        <v>109</v>
      </c>
      <c r="AO2" s="19"/>
      <c r="AP2" s="19"/>
      <c r="AQ2" s="19"/>
      <c r="AR2" s="19"/>
      <c r="AS2" s="19"/>
      <c r="AT2" s="19"/>
    </row>
    <row r="3" spans="1:46" s="9" customFormat="1" x14ac:dyDescent="0.25">
      <c r="B3" s="9">
        <v>1975</v>
      </c>
      <c r="C3" s="9">
        <f>B3+1</f>
        <v>1976</v>
      </c>
      <c r="D3" s="9">
        <f t="shared" ref="D3:AT3" si="0">C3+1</f>
        <v>1977</v>
      </c>
      <c r="E3" s="9">
        <f t="shared" si="0"/>
        <v>1978</v>
      </c>
      <c r="F3" s="9">
        <f t="shared" si="0"/>
        <v>1979</v>
      </c>
      <c r="G3" s="9">
        <f t="shared" si="0"/>
        <v>1980</v>
      </c>
      <c r="H3" s="9">
        <f t="shared" si="0"/>
        <v>1981</v>
      </c>
      <c r="I3" s="9">
        <f t="shared" si="0"/>
        <v>1982</v>
      </c>
      <c r="J3" s="9">
        <f t="shared" si="0"/>
        <v>1983</v>
      </c>
      <c r="K3" s="9">
        <f t="shared" si="0"/>
        <v>1984</v>
      </c>
      <c r="L3" s="9">
        <f t="shared" si="0"/>
        <v>1985</v>
      </c>
      <c r="M3" s="12">
        <f t="shared" si="0"/>
        <v>1986</v>
      </c>
      <c r="N3" s="9">
        <f t="shared" si="0"/>
        <v>1987</v>
      </c>
      <c r="O3" s="9">
        <f t="shared" si="0"/>
        <v>1988</v>
      </c>
      <c r="P3" s="12">
        <f t="shared" si="0"/>
        <v>1989</v>
      </c>
      <c r="Q3" s="9">
        <f t="shared" si="0"/>
        <v>1990</v>
      </c>
      <c r="R3" s="12">
        <f t="shared" si="0"/>
        <v>1991</v>
      </c>
      <c r="S3" s="9">
        <f t="shared" si="0"/>
        <v>1992</v>
      </c>
      <c r="T3" s="9">
        <f t="shared" si="0"/>
        <v>1993</v>
      </c>
      <c r="U3" s="9">
        <f t="shared" si="0"/>
        <v>1994</v>
      </c>
      <c r="V3" s="9">
        <f t="shared" si="0"/>
        <v>1995</v>
      </c>
      <c r="W3" s="9">
        <f t="shared" si="0"/>
        <v>1996</v>
      </c>
      <c r="X3" s="9">
        <f t="shared" si="0"/>
        <v>1997</v>
      </c>
      <c r="Y3" s="9">
        <f t="shared" si="0"/>
        <v>1998</v>
      </c>
      <c r="Z3" s="9">
        <f t="shared" si="0"/>
        <v>1999</v>
      </c>
      <c r="AA3" s="9">
        <f>Z3+1</f>
        <v>2000</v>
      </c>
      <c r="AB3" s="9">
        <f t="shared" si="0"/>
        <v>2001</v>
      </c>
      <c r="AC3" s="9">
        <f t="shared" si="0"/>
        <v>2002</v>
      </c>
      <c r="AD3" s="9">
        <f t="shared" si="0"/>
        <v>2003</v>
      </c>
      <c r="AE3" s="9">
        <f t="shared" si="0"/>
        <v>2004</v>
      </c>
      <c r="AF3" s="9">
        <f t="shared" si="0"/>
        <v>2005</v>
      </c>
      <c r="AG3" s="9">
        <f t="shared" si="0"/>
        <v>2006</v>
      </c>
      <c r="AH3" s="9">
        <f t="shared" si="0"/>
        <v>2007</v>
      </c>
      <c r="AI3" s="9">
        <f t="shared" si="0"/>
        <v>2008</v>
      </c>
      <c r="AJ3" s="9">
        <f t="shared" si="0"/>
        <v>2009</v>
      </c>
      <c r="AK3" s="9">
        <f t="shared" si="0"/>
        <v>2010</v>
      </c>
      <c r="AL3" s="9">
        <f t="shared" si="0"/>
        <v>2011</v>
      </c>
      <c r="AM3" s="9">
        <f t="shared" si="0"/>
        <v>2012</v>
      </c>
      <c r="AN3" s="9">
        <f t="shared" si="0"/>
        <v>2013</v>
      </c>
      <c r="AO3" s="9">
        <f t="shared" si="0"/>
        <v>2014</v>
      </c>
      <c r="AP3" s="9">
        <f t="shared" si="0"/>
        <v>2015</v>
      </c>
      <c r="AQ3" s="9">
        <f t="shared" si="0"/>
        <v>2016</v>
      </c>
      <c r="AR3" s="9">
        <f t="shared" si="0"/>
        <v>2017</v>
      </c>
      <c r="AS3" s="9">
        <f t="shared" si="0"/>
        <v>2018</v>
      </c>
      <c r="AT3" s="9">
        <f t="shared" si="0"/>
        <v>2019</v>
      </c>
    </row>
    <row r="5" spans="1:46" x14ac:dyDescent="0.25">
      <c r="A5" t="s">
        <v>117</v>
      </c>
      <c r="B5" s="3">
        <f>Summary!C16</f>
        <v>0.62434508496433128</v>
      </c>
      <c r="C5" s="6">
        <f>B5</f>
        <v>0.62434508496433128</v>
      </c>
      <c r="D5" s="6">
        <f>Summary!C17</f>
        <v>0.4624450396913069</v>
      </c>
      <c r="E5" s="6">
        <f>D5</f>
        <v>0.4624450396913069</v>
      </c>
      <c r="F5" s="6">
        <f t="shared" ref="F5:G5" si="1">E5</f>
        <v>0.4624450396913069</v>
      </c>
      <c r="G5" s="6">
        <f t="shared" si="1"/>
        <v>0.4624450396913069</v>
      </c>
      <c r="H5" s="6">
        <f>Summary!C18</f>
        <v>0.51804100650319262</v>
      </c>
      <c r="I5" s="6">
        <f>H5</f>
        <v>0.51804100650319262</v>
      </c>
      <c r="J5" s="6">
        <f>Summary!C19</f>
        <v>0.31712449481061566</v>
      </c>
      <c r="K5" s="6">
        <f>J5</f>
        <v>0.31712449481061566</v>
      </c>
      <c r="L5" s="6">
        <f t="shared" ref="L5:O8" si="2">K5</f>
        <v>0.31712449481061566</v>
      </c>
      <c r="M5" s="6">
        <f>IF($D$11="yes",Summary!C20,J5)</f>
        <v>0.31712449481061566</v>
      </c>
      <c r="N5" s="6">
        <f>J5</f>
        <v>0.31712449481061566</v>
      </c>
      <c r="O5" s="6">
        <f t="shared" si="2"/>
        <v>0.31712449481061566</v>
      </c>
      <c r="P5" s="6">
        <f>IF(D11="yes", M5, J5)</f>
        <v>0.31712449481061566</v>
      </c>
      <c r="Q5" s="6">
        <f>J5</f>
        <v>0.31712449481061566</v>
      </c>
      <c r="R5" s="6">
        <f>IF(D11="yes", P5, J5)</f>
        <v>0.31712449481061566</v>
      </c>
      <c r="S5" s="6">
        <f>IF($D$12 = "yes", Summary!C21,R5)</f>
        <v>0.31712449481061566</v>
      </c>
      <c r="T5" s="6">
        <f>S5</f>
        <v>0.31712449481061566</v>
      </c>
      <c r="U5" s="6">
        <f>Summary!C22</f>
        <v>0.19493167874485978</v>
      </c>
      <c r="V5" s="6">
        <f>U5</f>
        <v>0.19493167874485978</v>
      </c>
      <c r="W5" s="6">
        <f>Summary!C23</f>
        <v>0.36767201320449833</v>
      </c>
      <c r="X5" s="6">
        <f>W5</f>
        <v>0.36767201320449833</v>
      </c>
      <c r="Y5" s="6">
        <f t="shared" ref="Y5:Z5" si="3">X5</f>
        <v>0.36767201320449833</v>
      </c>
      <c r="Z5" s="6">
        <f t="shared" si="3"/>
        <v>0.36767201320449833</v>
      </c>
      <c r="AA5" s="6">
        <f>Summary!C24</f>
        <v>0.11000393961592994</v>
      </c>
      <c r="AB5" s="6">
        <f>AA5</f>
        <v>0.11000393961592994</v>
      </c>
      <c r="AC5" s="6">
        <f t="shared" ref="AC5:AI5" si="4">AB5</f>
        <v>0.11000393961592994</v>
      </c>
      <c r="AD5" s="6">
        <f t="shared" si="4"/>
        <v>0.11000393961592994</v>
      </c>
      <c r="AE5" s="6">
        <f t="shared" si="4"/>
        <v>0.11000393961592994</v>
      </c>
      <c r="AF5" s="6">
        <f t="shared" si="4"/>
        <v>0.11000393961592994</v>
      </c>
      <c r="AG5" s="6">
        <f t="shared" si="4"/>
        <v>0.11000393961592994</v>
      </c>
      <c r="AH5" s="6">
        <f t="shared" si="4"/>
        <v>0.11000393961592994</v>
      </c>
      <c r="AI5" s="6">
        <f t="shared" si="4"/>
        <v>0.11000393961592994</v>
      </c>
      <c r="AJ5" s="6">
        <f>Summary!C25</f>
        <v>0.22416185628447846</v>
      </c>
      <c r="AK5" s="6">
        <f>AJ5</f>
        <v>0.22416185628447846</v>
      </c>
      <c r="AL5" s="6">
        <f t="shared" ref="AL5:AM5" si="5">AK5</f>
        <v>0.22416185628447846</v>
      </c>
      <c r="AM5" s="6">
        <f t="shared" si="5"/>
        <v>0.22416185628447846</v>
      </c>
      <c r="AN5" s="3">
        <f>IF($D$13 = "yes", Summary!C26, AM5)</f>
        <v>0.23466735807864367</v>
      </c>
      <c r="AO5" s="3">
        <f>AN5</f>
        <v>0.23466735807864367</v>
      </c>
      <c r="AP5" s="3">
        <f t="shared" ref="AP5:AT5" si="6">AO5</f>
        <v>0.23466735807864367</v>
      </c>
      <c r="AQ5" s="3">
        <f t="shared" si="6"/>
        <v>0.23466735807864367</v>
      </c>
      <c r="AR5" s="3">
        <f t="shared" si="6"/>
        <v>0.23466735807864367</v>
      </c>
      <c r="AS5" s="3">
        <f t="shared" si="6"/>
        <v>0.23466735807864367</v>
      </c>
      <c r="AT5" s="3">
        <f t="shared" si="6"/>
        <v>0.23466735807864367</v>
      </c>
    </row>
    <row r="6" spans="1:46" x14ac:dyDescent="0.25">
      <c r="A6" t="s">
        <v>118</v>
      </c>
      <c r="B6" s="3">
        <f>Summary!D16</f>
        <v>0.11679177796361156</v>
      </c>
      <c r="C6" s="6">
        <f t="shared" ref="C6:C8" si="7">B6</f>
        <v>0.11679177796361156</v>
      </c>
      <c r="D6" s="6">
        <f>Summary!D17</f>
        <v>0.14868338560232944</v>
      </c>
      <c r="E6" s="6">
        <f t="shared" ref="E6:G8" si="8">D6</f>
        <v>0.14868338560232944</v>
      </c>
      <c r="F6" s="6">
        <f t="shared" si="8"/>
        <v>0.14868338560232944</v>
      </c>
      <c r="G6" s="6">
        <f t="shared" si="8"/>
        <v>0.14868338560232944</v>
      </c>
      <c r="H6" s="6">
        <f>Summary!D18</f>
        <v>0.10582289979691438</v>
      </c>
      <c r="I6" s="6">
        <f t="shared" ref="I6:K8" si="9">H6</f>
        <v>0.10582289979691438</v>
      </c>
      <c r="J6" s="6">
        <f>Summary!D19</f>
        <v>0.19926456351832095</v>
      </c>
      <c r="K6" s="6">
        <f t="shared" si="9"/>
        <v>0.19926456351832095</v>
      </c>
      <c r="L6" s="6">
        <f t="shared" si="2"/>
        <v>0.19926456351832095</v>
      </c>
      <c r="M6" s="6">
        <f>IF($D$11="yes",Summary!D20,J6)</f>
        <v>0.19926456351832095</v>
      </c>
      <c r="N6" s="6">
        <f t="shared" ref="N6:N8" si="10">J6</f>
        <v>0.19926456351832095</v>
      </c>
      <c r="O6" s="6">
        <f t="shared" si="2"/>
        <v>0.19926456351832095</v>
      </c>
      <c r="P6" s="6">
        <f t="shared" ref="P6:P8" si="11">IF(D12="yes", M6, J6)</f>
        <v>0.19926456351832095</v>
      </c>
      <c r="Q6" s="6">
        <f t="shared" ref="Q6:Q8" si="12">J6</f>
        <v>0.19926456351832095</v>
      </c>
      <c r="R6" s="6">
        <f t="shared" ref="R6:R8" si="13">IF(D12="yes", P6, J6)</f>
        <v>0.19926456351832095</v>
      </c>
      <c r="S6" s="6">
        <f>IF($D$12 = "yes", Summary!D21,R6)</f>
        <v>0.19926456351832095</v>
      </c>
      <c r="T6" s="6">
        <f t="shared" ref="T6:T8" si="14">S6</f>
        <v>0.19926456351832095</v>
      </c>
      <c r="U6" s="6">
        <f>Summary!D22</f>
        <v>0.37466497484689071</v>
      </c>
      <c r="V6" s="6">
        <f t="shared" ref="V6:V8" si="15">U6</f>
        <v>0.37466497484689071</v>
      </c>
      <c r="W6" s="6">
        <f>Summary!D23</f>
        <v>0.22195026299771795</v>
      </c>
      <c r="X6" s="6">
        <f t="shared" ref="X6:Z8" si="16">W6</f>
        <v>0.22195026299771795</v>
      </c>
      <c r="Y6" s="6">
        <f t="shared" si="16"/>
        <v>0.22195026299771795</v>
      </c>
      <c r="Z6" s="6">
        <f t="shared" si="16"/>
        <v>0.22195026299771795</v>
      </c>
      <c r="AA6" s="6">
        <f>Summary!D24</f>
        <v>0.33416671298605533</v>
      </c>
      <c r="AB6" s="6">
        <f t="shared" ref="AB6:AI8" si="17">AA6</f>
        <v>0.33416671298605533</v>
      </c>
      <c r="AC6" s="6">
        <f t="shared" si="17"/>
        <v>0.33416671298605533</v>
      </c>
      <c r="AD6" s="6">
        <f t="shared" si="17"/>
        <v>0.33416671298605533</v>
      </c>
      <c r="AE6" s="6">
        <f t="shared" si="17"/>
        <v>0.33416671298605533</v>
      </c>
      <c r="AF6" s="6">
        <f t="shared" si="17"/>
        <v>0.33416671298605533</v>
      </c>
      <c r="AG6" s="6">
        <f t="shared" si="17"/>
        <v>0.33416671298605533</v>
      </c>
      <c r="AH6" s="6">
        <f t="shared" si="17"/>
        <v>0.33416671298605533</v>
      </c>
      <c r="AI6" s="6">
        <f t="shared" si="17"/>
        <v>0.33416671298605533</v>
      </c>
      <c r="AJ6" s="6">
        <f>Summary!D25</f>
        <v>0.19178265556193672</v>
      </c>
      <c r="AK6" s="6">
        <f t="shared" ref="AK6:AM8" si="18">AJ6</f>
        <v>0.19178265556193672</v>
      </c>
      <c r="AL6" s="6">
        <f t="shared" si="18"/>
        <v>0.19178265556193672</v>
      </c>
      <c r="AM6" s="6">
        <f t="shared" si="18"/>
        <v>0.19178265556193672</v>
      </c>
      <c r="AN6" s="3">
        <f>IF($D$13 = "yes", Summary!D26, AM6)</f>
        <v>0.20380523604244696</v>
      </c>
      <c r="AO6" s="3">
        <f t="shared" ref="AO6:AT8" si="19">AN6</f>
        <v>0.20380523604244696</v>
      </c>
      <c r="AP6" s="3">
        <f t="shared" si="19"/>
        <v>0.20380523604244696</v>
      </c>
      <c r="AQ6" s="3">
        <f t="shared" si="19"/>
        <v>0.20380523604244696</v>
      </c>
      <c r="AR6" s="3">
        <f t="shared" si="19"/>
        <v>0.20380523604244696</v>
      </c>
      <c r="AS6" s="3">
        <f t="shared" si="19"/>
        <v>0.20380523604244696</v>
      </c>
      <c r="AT6" s="3">
        <f t="shared" si="19"/>
        <v>0.20380523604244696</v>
      </c>
    </row>
    <row r="7" spans="1:46" x14ac:dyDescent="0.25">
      <c r="A7" t="s">
        <v>119</v>
      </c>
      <c r="B7" s="3">
        <f>Summary!E16</f>
        <v>0.17382263817428473</v>
      </c>
      <c r="C7" s="6">
        <f t="shared" si="7"/>
        <v>0.17382263817428473</v>
      </c>
      <c r="D7" s="6">
        <f>Summary!E17</f>
        <v>0.30852920878323975</v>
      </c>
      <c r="E7" s="6">
        <f t="shared" si="8"/>
        <v>0.30852920878323975</v>
      </c>
      <c r="F7" s="6">
        <f t="shared" si="8"/>
        <v>0.30852920878323975</v>
      </c>
      <c r="G7" s="6">
        <f t="shared" si="8"/>
        <v>0.30852920878323975</v>
      </c>
      <c r="H7" s="6">
        <f>Summary!E18</f>
        <v>0.29034186543340246</v>
      </c>
      <c r="I7" s="6">
        <f t="shared" si="9"/>
        <v>0.29034186543340246</v>
      </c>
      <c r="J7" s="6">
        <f>Summary!E19</f>
        <v>0.31706131551548383</v>
      </c>
      <c r="K7" s="6">
        <f t="shared" si="9"/>
        <v>0.31706131551548383</v>
      </c>
      <c r="L7" s="6">
        <f t="shared" si="2"/>
        <v>0.31706131551548383</v>
      </c>
      <c r="M7" s="6">
        <f>IF($D$11="yes",Summary!E20,J7)</f>
        <v>0.31706131551548383</v>
      </c>
      <c r="N7" s="6">
        <f t="shared" si="10"/>
        <v>0.31706131551548383</v>
      </c>
      <c r="O7" s="6">
        <f t="shared" si="2"/>
        <v>0.31706131551548383</v>
      </c>
      <c r="P7" s="6">
        <f t="shared" si="11"/>
        <v>0.31706131551548383</v>
      </c>
      <c r="Q7" s="6">
        <f t="shared" si="12"/>
        <v>0.31706131551548383</v>
      </c>
      <c r="R7" s="6">
        <f t="shared" si="13"/>
        <v>0.31706131551548383</v>
      </c>
      <c r="S7" s="6">
        <f>IF($D$12 = "yes", Summary!E21,R7)</f>
        <v>0.31706131551548383</v>
      </c>
      <c r="T7" s="6">
        <f t="shared" si="14"/>
        <v>0.31706131551548383</v>
      </c>
      <c r="U7" s="6">
        <f>Summary!E22</f>
        <v>0.2815519428964961</v>
      </c>
      <c r="V7" s="6">
        <f t="shared" si="15"/>
        <v>0.2815519428964961</v>
      </c>
      <c r="W7" s="6">
        <f>Summary!E23</f>
        <v>0.29868776400972752</v>
      </c>
      <c r="X7" s="6">
        <f t="shared" si="16"/>
        <v>0.29868776400972752</v>
      </c>
      <c r="Y7" s="6">
        <f t="shared" si="16"/>
        <v>0.29868776400972752</v>
      </c>
      <c r="Z7" s="6">
        <f t="shared" si="16"/>
        <v>0.29868776400972752</v>
      </c>
      <c r="AA7" s="6">
        <f>Summary!E24</f>
        <v>0.40461842285266258</v>
      </c>
      <c r="AB7" s="6">
        <f t="shared" si="17"/>
        <v>0.40461842285266258</v>
      </c>
      <c r="AC7" s="6">
        <f t="shared" si="17"/>
        <v>0.40461842285266258</v>
      </c>
      <c r="AD7" s="6">
        <f t="shared" si="17"/>
        <v>0.40461842285266258</v>
      </c>
      <c r="AE7" s="6">
        <f t="shared" si="17"/>
        <v>0.40461842285266258</v>
      </c>
      <c r="AF7" s="6">
        <f t="shared" si="17"/>
        <v>0.40461842285266258</v>
      </c>
      <c r="AG7" s="6">
        <f t="shared" si="17"/>
        <v>0.40461842285266258</v>
      </c>
      <c r="AH7" s="6">
        <f t="shared" si="17"/>
        <v>0.40461842285266258</v>
      </c>
      <c r="AI7" s="6">
        <f t="shared" si="17"/>
        <v>0.40461842285266258</v>
      </c>
      <c r="AJ7" s="6">
        <f>Summary!E25</f>
        <v>0.29826295112959589</v>
      </c>
      <c r="AK7" s="6">
        <f t="shared" si="18"/>
        <v>0.29826295112959589</v>
      </c>
      <c r="AL7" s="6">
        <f t="shared" si="18"/>
        <v>0.29826295112959589</v>
      </c>
      <c r="AM7" s="6">
        <f t="shared" si="18"/>
        <v>0.29826295112959589</v>
      </c>
      <c r="AN7" s="3">
        <f>IF($D$13 = "yes", Summary!E26, AM7)</f>
        <v>0.41660696075054054</v>
      </c>
      <c r="AO7" s="3">
        <f t="shared" si="19"/>
        <v>0.41660696075054054</v>
      </c>
      <c r="AP7" s="3">
        <f t="shared" si="19"/>
        <v>0.41660696075054054</v>
      </c>
      <c r="AQ7" s="3">
        <f t="shared" si="19"/>
        <v>0.41660696075054054</v>
      </c>
      <c r="AR7" s="3">
        <f t="shared" si="19"/>
        <v>0.41660696075054054</v>
      </c>
      <c r="AS7" s="3">
        <f t="shared" si="19"/>
        <v>0.41660696075054054</v>
      </c>
      <c r="AT7" s="3">
        <f t="shared" si="19"/>
        <v>0.41660696075054054</v>
      </c>
    </row>
    <row r="8" spans="1:46" x14ac:dyDescent="0.25">
      <c r="A8" t="s">
        <v>120</v>
      </c>
      <c r="B8" s="3">
        <f>Summary!F16</f>
        <v>7.3441254893981664E-2</v>
      </c>
      <c r="C8" s="6">
        <f t="shared" si="7"/>
        <v>7.3441254893981664E-2</v>
      </c>
      <c r="D8" s="6">
        <f>Summary!F17</f>
        <v>7.0323861962377374E-2</v>
      </c>
      <c r="E8" s="6">
        <f t="shared" si="8"/>
        <v>7.0323861962377374E-2</v>
      </c>
      <c r="F8" s="6">
        <f t="shared" si="8"/>
        <v>7.0323861962377374E-2</v>
      </c>
      <c r="G8" s="6">
        <f t="shared" si="8"/>
        <v>7.0323861962377374E-2</v>
      </c>
      <c r="H8" s="6">
        <f>Summary!F18</f>
        <v>7.3705871042084953E-2</v>
      </c>
      <c r="I8" s="6">
        <f t="shared" si="9"/>
        <v>7.3705871042084953E-2</v>
      </c>
      <c r="J8" s="6">
        <f>Summary!F19</f>
        <v>0.16638909268786731</v>
      </c>
      <c r="K8" s="6">
        <f t="shared" si="9"/>
        <v>0.16638909268786731</v>
      </c>
      <c r="L8" s="6">
        <f t="shared" si="2"/>
        <v>0.16638909268786731</v>
      </c>
      <c r="M8" s="6">
        <f>IF($D$11="yes",Summary!F20,J8)</f>
        <v>0.16638909268786731</v>
      </c>
      <c r="N8" s="6">
        <f t="shared" si="10"/>
        <v>0.16638909268786731</v>
      </c>
      <c r="O8" s="6">
        <f t="shared" si="2"/>
        <v>0.16638909268786731</v>
      </c>
      <c r="P8" s="6">
        <f t="shared" si="11"/>
        <v>0.16638909268786731</v>
      </c>
      <c r="Q8" s="6">
        <f t="shared" si="12"/>
        <v>0.16638909268786731</v>
      </c>
      <c r="R8" s="6">
        <f t="shared" si="13"/>
        <v>0.16638909268786731</v>
      </c>
      <c r="S8" s="6">
        <f>IF($D$12 = "yes", Summary!F21,R8)</f>
        <v>0.16638909268786731</v>
      </c>
      <c r="T8" s="6">
        <f t="shared" si="14"/>
        <v>0.16638909268786731</v>
      </c>
      <c r="U8" s="6">
        <f>Summary!F23</f>
        <v>0.10986827214393045</v>
      </c>
      <c r="V8" s="6">
        <f t="shared" si="15"/>
        <v>0.10986827214393045</v>
      </c>
      <c r="W8" s="6">
        <f>Summary!F23</f>
        <v>0.10986827214393045</v>
      </c>
      <c r="X8" s="6">
        <f t="shared" si="16"/>
        <v>0.10986827214393045</v>
      </c>
      <c r="Y8" s="6">
        <f t="shared" si="16"/>
        <v>0.10986827214393045</v>
      </c>
      <c r="Z8" s="6">
        <f t="shared" si="16"/>
        <v>0.10986827214393045</v>
      </c>
      <c r="AA8" s="6">
        <f>Summary!F24</f>
        <v>0.14910765891071839</v>
      </c>
      <c r="AB8" s="6">
        <f t="shared" si="17"/>
        <v>0.14910765891071839</v>
      </c>
      <c r="AC8" s="6">
        <f t="shared" si="17"/>
        <v>0.14910765891071839</v>
      </c>
      <c r="AD8" s="6">
        <f t="shared" si="17"/>
        <v>0.14910765891071839</v>
      </c>
      <c r="AE8" s="6">
        <f t="shared" si="17"/>
        <v>0.14910765891071839</v>
      </c>
      <c r="AF8" s="6">
        <f t="shared" si="17"/>
        <v>0.14910765891071839</v>
      </c>
      <c r="AG8" s="6">
        <f t="shared" si="17"/>
        <v>0.14910765891071839</v>
      </c>
      <c r="AH8" s="6">
        <f t="shared" si="17"/>
        <v>0.14910765891071839</v>
      </c>
      <c r="AI8" s="6">
        <f t="shared" si="17"/>
        <v>0.14910765891071839</v>
      </c>
      <c r="AJ8" s="6">
        <f>Summary!F25</f>
        <v>0.28574254745384359</v>
      </c>
      <c r="AK8" s="6">
        <f t="shared" si="18"/>
        <v>0.28574254745384359</v>
      </c>
      <c r="AL8" s="6">
        <f t="shared" si="18"/>
        <v>0.28574254745384359</v>
      </c>
      <c r="AM8" s="6">
        <f t="shared" si="18"/>
        <v>0.28574254745384359</v>
      </c>
      <c r="AN8" s="3">
        <f>IF($D$13 = "yes", Summary!F26, AM8)</f>
        <v>0.1434475738850976</v>
      </c>
      <c r="AO8" s="3">
        <f t="shared" si="19"/>
        <v>0.1434475738850976</v>
      </c>
      <c r="AP8" s="3">
        <f t="shared" si="19"/>
        <v>0.1434475738850976</v>
      </c>
      <c r="AQ8" s="3">
        <f t="shared" si="19"/>
        <v>0.1434475738850976</v>
      </c>
      <c r="AR8" s="3">
        <f t="shared" si="19"/>
        <v>0.1434475738850976</v>
      </c>
      <c r="AS8" s="3">
        <f t="shared" si="19"/>
        <v>0.1434475738850976</v>
      </c>
      <c r="AT8" s="3">
        <f t="shared" si="19"/>
        <v>0.1434475738850976</v>
      </c>
    </row>
    <row r="11" spans="1:46" x14ac:dyDescent="0.25">
      <c r="B11" s="13" t="s">
        <v>114</v>
      </c>
      <c r="D11" s="14" t="s">
        <v>136</v>
      </c>
    </row>
    <row r="12" spans="1:46" x14ac:dyDescent="0.25">
      <c r="B12" s="9" t="s">
        <v>138</v>
      </c>
      <c r="D12" s="14" t="s">
        <v>136</v>
      </c>
    </row>
    <row r="13" spans="1:46" x14ac:dyDescent="0.25">
      <c r="B13" s="9" t="s">
        <v>109</v>
      </c>
      <c r="D13" s="14" t="s">
        <v>135</v>
      </c>
    </row>
  </sheetData>
  <mergeCells count="10">
    <mergeCell ref="W2:Z2"/>
    <mergeCell ref="AA2:AI2"/>
    <mergeCell ref="AJ2:AM2"/>
    <mergeCell ref="AN2:AT2"/>
    <mergeCell ref="B2:C2"/>
    <mergeCell ref="D2:G2"/>
    <mergeCell ref="H2:I2"/>
    <mergeCell ref="J2:R2"/>
    <mergeCell ref="S2:T2"/>
    <mergeCell ref="U2:V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27CAD-550E-4945-902C-C5635E35E5D2}">
  <dimension ref="A1:P46"/>
  <sheetViews>
    <sheetView workbookViewId="0">
      <selection activeCell="O12" sqref="O12:P19"/>
    </sheetView>
  </sheetViews>
  <sheetFormatPr defaultRowHeight="15" x14ac:dyDescent="0.25"/>
  <cols>
    <col min="1" max="1" width="18.5703125" customWidth="1"/>
    <col min="2" max="5" width="16" style="1" customWidth="1"/>
  </cols>
  <sheetData>
    <row r="1" spans="1:16" x14ac:dyDescent="0.25">
      <c r="B1" s="1" t="s">
        <v>117</v>
      </c>
      <c r="C1" s="1" t="s">
        <v>118</v>
      </c>
      <c r="D1" s="1" t="s">
        <v>119</v>
      </c>
      <c r="E1" s="1" t="s">
        <v>120</v>
      </c>
    </row>
    <row r="2" spans="1:16" x14ac:dyDescent="0.25">
      <c r="A2" t="s">
        <v>115</v>
      </c>
      <c r="B2" s="3" cm="1">
        <f t="array" ref="B2">GEOMEAN(IF('Forms of Innovation phase 2'!H$4:H$28&gt;0,'Forms of Innovation phase 2'!H$4:H$28))</f>
        <v>7.6047895161516257</v>
      </c>
      <c r="C2" s="3" cm="1">
        <f t="array" ref="C2">GEOMEAN(IF('Forms of Innovation phase 2'!I$4:I$28&gt;0,'Forms of Innovation phase 2'!I$4:I$28))</f>
        <v>3.1509235199061028</v>
      </c>
      <c r="D2" s="3" cm="1">
        <f t="array" ref="D2">GEOMEAN(IF('Forms of Innovation phase 2'!J$4:J$28&gt;0,'Forms of Innovation phase 2'!J$4:J$28))</f>
        <v>3.895732513998571</v>
      </c>
      <c r="E2" s="3" cm="1">
        <f t="array" ref="E2">GEOMEAN(IF('Forms of Innovation phase 2'!K$4:K$28&gt;0,'Forms of Innovation phase 2'!K$4:K$28))</f>
        <v>2.2488905505813821</v>
      </c>
      <c r="K2" s="6">
        <f>B2-C2</f>
        <v>4.4538659962455229</v>
      </c>
      <c r="L2" s="6">
        <f>B2-D2</f>
        <v>3.7090570021530547</v>
      </c>
      <c r="M2" s="6">
        <f>B2-E2</f>
        <v>5.355898965570244</v>
      </c>
      <c r="N2" s="6">
        <f>C2-D2</f>
        <v>-0.74480899409246826</v>
      </c>
      <c r="O2" s="6">
        <f>C2-E2</f>
        <v>0.90203296932472066</v>
      </c>
      <c r="P2" s="6">
        <f>D2-E2</f>
        <v>1.6468419634171889</v>
      </c>
    </row>
    <row r="3" spans="1:16" x14ac:dyDescent="0.25">
      <c r="A3" t="s">
        <v>116</v>
      </c>
      <c r="B3" s="3">
        <f>AVERAGE('Forms of Innovation phase 2'!H$4:H$28)</f>
        <v>7.833333333333333</v>
      </c>
      <c r="C3" s="3">
        <f>AVERAGE('Forms of Innovation phase 2'!I$4:I$28)</f>
        <v>3.7916666666666665</v>
      </c>
      <c r="D3" s="3">
        <f>AVERAGE('Forms of Innovation phase 2'!J$4:J$28)</f>
        <v>4.875</v>
      </c>
      <c r="E3" s="3">
        <f>AVERAGE('Forms of Innovation phase 2'!K$4:K$28)</f>
        <v>3.1666666666666665</v>
      </c>
    </row>
    <row r="5" spans="1:16" x14ac:dyDescent="0.25">
      <c r="B5" s="1" t="s">
        <v>121</v>
      </c>
      <c r="C5" s="1" t="s">
        <v>122</v>
      </c>
      <c r="D5" s="1" t="s">
        <v>123</v>
      </c>
      <c r="E5" s="1" t="s">
        <v>124</v>
      </c>
      <c r="F5" s="1" t="s">
        <v>125</v>
      </c>
      <c r="G5" s="1" t="s">
        <v>126</v>
      </c>
      <c r="K5" s="1" t="s">
        <v>127</v>
      </c>
      <c r="L5" s="1" t="s">
        <v>128</v>
      </c>
      <c r="M5" s="1" t="s">
        <v>129</v>
      </c>
      <c r="N5" s="1" t="s">
        <v>130</v>
      </c>
    </row>
    <row r="6" spans="1:16" x14ac:dyDescent="0.25">
      <c r="A6">
        <v>1</v>
      </c>
      <c r="B6" s="1">
        <f>ABS('Forms of Innovation phase 2'!H4-'Forms of Innovation phase 2'!I4)+1</f>
        <v>5</v>
      </c>
      <c r="C6" s="1">
        <f>ABS('Forms of Innovation phase 2'!H4-'Forms of Innovation phase 2'!J4)+1</f>
        <v>2</v>
      </c>
      <c r="D6" s="1">
        <f>ABS('Forms of Innovation phase 2'!H4-'Forms of Innovation phase 2'!K4)+1</f>
        <v>8</v>
      </c>
      <c r="E6" s="1">
        <f>ABS('Forms of Innovation phase 2'!I4-'Forms of Innovation phase 2'!J4)+1</f>
        <v>4</v>
      </c>
      <c r="F6">
        <f>ABS('Forms of Innovation phase 2'!I4-'Forms of Innovation phase 2'!K4)+1</f>
        <v>4</v>
      </c>
      <c r="G6">
        <f>ABS('Forms of Innovation phase 2'!J4-'Forms of Innovation phase 2'!K4)+1</f>
        <v>7</v>
      </c>
      <c r="J6" s="5" t="s">
        <v>127</v>
      </c>
      <c r="K6" s="3">
        <v>1</v>
      </c>
      <c r="L6" s="3">
        <f>ABS(B2-C2)+1</f>
        <v>5.4538659962455229</v>
      </c>
      <c r="M6" s="3">
        <f>ABS(B2-D2)+1</f>
        <v>4.7090570021530542</v>
      </c>
      <c r="N6" s="3">
        <f>ABS(B2-E2)+1</f>
        <v>6.355898965570244</v>
      </c>
    </row>
    <row r="7" spans="1:16" x14ac:dyDescent="0.25">
      <c r="A7">
        <f>A6+1</f>
        <v>2</v>
      </c>
      <c r="B7" s="1">
        <f>ABS('Forms of Innovation phase 2'!H5-'Forms of Innovation phase 2'!I5)+1</f>
        <v>4</v>
      </c>
      <c r="C7" s="1">
        <f>ABS('Forms of Innovation phase 2'!H5-'Forms of Innovation phase 2'!J5)+1</f>
        <v>2</v>
      </c>
      <c r="D7" s="1">
        <f>ABS('Forms of Innovation phase 2'!H5-'Forms of Innovation phase 2'!K5)+1</f>
        <v>7</v>
      </c>
      <c r="E7" s="1">
        <f>ABS('Forms of Innovation phase 2'!I5-'Forms of Innovation phase 2'!J5)+1</f>
        <v>3</v>
      </c>
      <c r="F7">
        <f>ABS('Forms of Innovation phase 2'!I5-'Forms of Innovation phase 2'!K5)+1</f>
        <v>4</v>
      </c>
      <c r="G7">
        <f>ABS('Forms of Innovation phase 2'!J5-'Forms of Innovation phase 2'!K5)+1</f>
        <v>6</v>
      </c>
      <c r="J7" s="5" t="s">
        <v>128</v>
      </c>
      <c r="K7" s="3">
        <f>1/L6</f>
        <v>0.18335617352689021</v>
      </c>
      <c r="L7" s="3">
        <v>1</v>
      </c>
      <c r="M7" s="3">
        <f>1/(ABS(C2-D2)+1)</f>
        <v>0.57312863665064517</v>
      </c>
      <c r="N7" s="3">
        <f>ABS(C2-E2)+1</f>
        <v>1.9020329693247207</v>
      </c>
    </row>
    <row r="8" spans="1:16" x14ac:dyDescent="0.25">
      <c r="A8">
        <f t="shared" ref="A8:A30" si="0">A7+1</f>
        <v>3</v>
      </c>
      <c r="B8" s="1">
        <f>ABS('Forms of Innovation phase 2'!H6-'Forms of Innovation phase 2'!I6)+1</f>
        <v>6</v>
      </c>
      <c r="C8" s="1">
        <f>ABS('Forms of Innovation phase 2'!H6-'Forms of Innovation phase 2'!J6)+1</f>
        <v>6</v>
      </c>
      <c r="D8" s="1">
        <f>ABS('Forms of Innovation phase 2'!H6-'Forms of Innovation phase 2'!K6)+1</f>
        <v>9</v>
      </c>
      <c r="E8" s="1">
        <f>ABS('Forms of Innovation phase 2'!I6-'Forms of Innovation phase 2'!J6)+1</f>
        <v>1</v>
      </c>
      <c r="F8">
        <f>ABS('Forms of Innovation phase 2'!I6-'Forms of Innovation phase 2'!K6)+1</f>
        <v>4</v>
      </c>
      <c r="G8">
        <f>ABS('Forms of Innovation phase 2'!J6-'Forms of Innovation phase 2'!K6)+1</f>
        <v>4</v>
      </c>
      <c r="J8" s="5" t="s">
        <v>129</v>
      </c>
      <c r="K8" s="3">
        <f>1/M6</f>
        <v>0.21235674139064029</v>
      </c>
      <c r="L8" s="3">
        <f>1/M7</f>
        <v>1.7448089940924683</v>
      </c>
      <c r="M8" s="3">
        <v>1</v>
      </c>
      <c r="N8" s="3">
        <f>ABS(D2-E2)+1</f>
        <v>2.6468419634171889</v>
      </c>
    </row>
    <row r="9" spans="1:16" x14ac:dyDescent="0.25">
      <c r="A9">
        <f t="shared" si="0"/>
        <v>4</v>
      </c>
      <c r="B9" s="1">
        <f>ABS('Forms of Innovation phase 2'!H7-'Forms of Innovation phase 2'!I7)+1</f>
        <v>6</v>
      </c>
      <c r="C9" s="1">
        <f>ABS('Forms of Innovation phase 2'!H7-'Forms of Innovation phase 2'!J7)+1</f>
        <v>6</v>
      </c>
      <c r="D9" s="1">
        <f>ABS('Forms of Innovation phase 2'!H7-'Forms of Innovation phase 2'!K7)+1</f>
        <v>9</v>
      </c>
      <c r="E9" s="1">
        <f>ABS('Forms of Innovation phase 2'!I7-'Forms of Innovation phase 2'!J7)+1</f>
        <v>1</v>
      </c>
      <c r="F9">
        <f>ABS('Forms of Innovation phase 2'!I7-'Forms of Innovation phase 2'!K7)+1</f>
        <v>4</v>
      </c>
      <c r="G9">
        <f>ABS('Forms of Innovation phase 2'!J7-'Forms of Innovation phase 2'!K7)+1</f>
        <v>4</v>
      </c>
      <c r="J9" s="5" t="s">
        <v>130</v>
      </c>
      <c r="K9" s="3">
        <f>1/N6</f>
        <v>0.15733415609923579</v>
      </c>
      <c r="L9" s="3">
        <f>L7/N7</f>
        <v>0.52575324199297679</v>
      </c>
      <c r="M9" s="3">
        <f>1/N8</f>
        <v>0.37780872973199964</v>
      </c>
      <c r="N9" s="3">
        <v>1</v>
      </c>
    </row>
    <row r="10" spans="1:16" x14ac:dyDescent="0.25">
      <c r="A10">
        <f t="shared" si="0"/>
        <v>5</v>
      </c>
      <c r="B10" s="1">
        <f>ABS('Forms of Innovation phase 2'!H8-'Forms of Innovation phase 2'!I8)+1</f>
        <v>9</v>
      </c>
      <c r="C10" s="1">
        <f>ABS('Forms of Innovation phase 2'!H8-'Forms of Innovation phase 2'!J8)+1</f>
        <v>1</v>
      </c>
      <c r="D10" s="1">
        <f>ABS('Forms of Innovation phase 2'!H8-'Forms of Innovation phase 2'!K8)+1</f>
        <v>9</v>
      </c>
      <c r="E10" s="1">
        <f>ABS('Forms of Innovation phase 2'!I8-'Forms of Innovation phase 2'!J8)+1</f>
        <v>9</v>
      </c>
      <c r="F10">
        <f>ABS('Forms of Innovation phase 2'!I8-'Forms of Innovation phase 2'!K8)+1</f>
        <v>1</v>
      </c>
      <c r="G10">
        <f>ABS('Forms of Innovation phase 2'!J8-'Forms of Innovation phase 2'!K8)+1</f>
        <v>9</v>
      </c>
      <c r="J10" s="5" t="s">
        <v>131</v>
      </c>
      <c r="K10" s="3">
        <f>SUM(K6:K9)</f>
        <v>1.5530470710167663</v>
      </c>
      <c r="L10" s="3">
        <f t="shared" ref="L10" si="1">SUM(L6:L9)</f>
        <v>8.7244282323309683</v>
      </c>
      <c r="M10" s="3">
        <f t="shared" ref="M10" si="2">SUM(M6:M9)</f>
        <v>6.659994368535699</v>
      </c>
      <c r="N10" s="3">
        <f t="shared" ref="N10" si="3">SUM(N6:N9)</f>
        <v>11.904773898312154</v>
      </c>
    </row>
    <row r="11" spans="1:16" x14ac:dyDescent="0.25">
      <c r="A11">
        <f t="shared" si="0"/>
        <v>6</v>
      </c>
      <c r="B11" s="1">
        <f>ABS('Forms of Innovation phase 2'!H9-'Forms of Innovation phase 2'!I9)+1</f>
        <v>8</v>
      </c>
      <c r="C11" s="1">
        <f>ABS('Forms of Innovation phase 2'!H9-'Forms of Innovation phase 2'!J9)+1</f>
        <v>7</v>
      </c>
      <c r="D11" s="1">
        <f>ABS('Forms of Innovation phase 2'!H9-'Forms of Innovation phase 2'!K9)+1</f>
        <v>8</v>
      </c>
      <c r="E11" s="1">
        <f>ABS('Forms of Innovation phase 2'!I9-'Forms of Innovation phase 2'!J9)+1</f>
        <v>2</v>
      </c>
      <c r="F11">
        <f>ABS('Forms of Innovation phase 2'!I9-'Forms of Innovation phase 2'!K9)+1</f>
        <v>1</v>
      </c>
      <c r="G11">
        <f>ABS('Forms of Innovation phase 2'!J9-'Forms of Innovation phase 2'!K9)+1</f>
        <v>2</v>
      </c>
      <c r="K11" s="1"/>
      <c r="L11" s="1"/>
      <c r="M11" s="1"/>
      <c r="N11" s="1"/>
    </row>
    <row r="12" spans="1:16" x14ac:dyDescent="0.25">
      <c r="A12">
        <f t="shared" si="0"/>
        <v>7</v>
      </c>
      <c r="B12" s="1">
        <f>ABS('Forms of Innovation phase 2'!H10-'Forms of Innovation phase 2'!I10)+1</f>
        <v>6</v>
      </c>
      <c r="C12" s="1">
        <f>ABS('Forms of Innovation phase 2'!H10-'Forms of Innovation phase 2'!J10)+1</f>
        <v>1</v>
      </c>
      <c r="D12" s="1">
        <f>ABS('Forms of Innovation phase 2'!H10-'Forms of Innovation phase 2'!K10)+1</f>
        <v>6</v>
      </c>
      <c r="E12" s="1">
        <f>ABS('Forms of Innovation phase 2'!I10-'Forms of Innovation phase 2'!J10)+1</f>
        <v>6</v>
      </c>
      <c r="F12">
        <f>ABS('Forms of Innovation phase 2'!I10-'Forms of Innovation phase 2'!K10)+1</f>
        <v>1</v>
      </c>
      <c r="G12">
        <f>ABS('Forms of Innovation phase 2'!J10-'Forms of Innovation phase 2'!K10)+1</f>
        <v>6</v>
      </c>
      <c r="J12" s="5"/>
      <c r="K12" s="1" t="s">
        <v>127</v>
      </c>
      <c r="L12" s="1" t="s">
        <v>128</v>
      </c>
      <c r="M12" s="1" t="s">
        <v>129</v>
      </c>
      <c r="N12" s="1" t="s">
        <v>130</v>
      </c>
      <c r="O12" s="1" t="s">
        <v>132</v>
      </c>
      <c r="P12" s="13" t="s">
        <v>139</v>
      </c>
    </row>
    <row r="13" spans="1:16" x14ac:dyDescent="0.25">
      <c r="A13">
        <f t="shared" si="0"/>
        <v>8</v>
      </c>
      <c r="B13" s="1">
        <f>ABS('Forms of Innovation phase 2'!H11-'Forms of Innovation phase 2'!I11)+1</f>
        <v>8</v>
      </c>
      <c r="C13" s="1">
        <f>ABS('Forms of Innovation phase 2'!H11-'Forms of Innovation phase 2'!J11)+1</f>
        <v>4</v>
      </c>
      <c r="D13" s="1">
        <f>ABS('Forms of Innovation phase 2'!H11-'Forms of Innovation phase 2'!K11)+1</f>
        <v>9</v>
      </c>
      <c r="E13" s="1">
        <f>ABS('Forms of Innovation phase 2'!I11-'Forms of Innovation phase 2'!J11)+1</f>
        <v>5</v>
      </c>
      <c r="F13">
        <f>ABS('Forms of Innovation phase 2'!I11-'Forms of Innovation phase 2'!K11)+1</f>
        <v>2</v>
      </c>
      <c r="G13">
        <f>ABS('Forms of Innovation phase 2'!J11-'Forms of Innovation phase 2'!K11)+1</f>
        <v>6</v>
      </c>
      <c r="J13" s="5" t="s">
        <v>127</v>
      </c>
      <c r="K13" s="3">
        <f>K6/K$10</f>
        <v>0.64389548691869902</v>
      </c>
      <c r="L13" s="3">
        <f t="shared" ref="L13:N13" si="4">L6/L$10</f>
        <v>0.62512589375594807</v>
      </c>
      <c r="M13" s="3">
        <f t="shared" si="4"/>
        <v>0.70706621380948886</v>
      </c>
      <c r="N13" s="3">
        <f t="shared" si="4"/>
        <v>0.53389497523101859</v>
      </c>
      <c r="O13" s="3">
        <f>GEOMEAN(K13:N13)</f>
        <v>0.62434508496433128</v>
      </c>
      <c r="P13" s="3" cm="1">
        <f t="array" ref="P13">MMULT(K6:N6,O13:O16)/O13</f>
        <v>4.0788944450884719</v>
      </c>
    </row>
    <row r="14" spans="1:16" x14ac:dyDescent="0.25">
      <c r="A14">
        <f t="shared" si="0"/>
        <v>9</v>
      </c>
      <c r="B14" s="1">
        <f>ABS('Forms of Innovation phase 2'!H12-'Forms of Innovation phase 2'!I12)+1</f>
        <v>2</v>
      </c>
      <c r="C14" s="1">
        <f>ABS('Forms of Innovation phase 2'!H12-'Forms of Innovation phase 2'!J12)+1</f>
        <v>2</v>
      </c>
      <c r="D14" s="1">
        <f>ABS('Forms of Innovation phase 2'!H12-'Forms of Innovation phase 2'!K12)+1</f>
        <v>1</v>
      </c>
      <c r="E14" s="1">
        <f>ABS('Forms of Innovation phase 2'!I12-'Forms of Innovation phase 2'!J12)+1</f>
        <v>1</v>
      </c>
      <c r="F14">
        <f>ABS('Forms of Innovation phase 2'!I12-'Forms of Innovation phase 2'!K12)+1</f>
        <v>2</v>
      </c>
      <c r="G14">
        <f>ABS('Forms of Innovation phase 2'!J12-'Forms of Innovation phase 2'!K12)+1</f>
        <v>2</v>
      </c>
      <c r="J14" s="5" t="s">
        <v>128</v>
      </c>
      <c r="K14" s="3">
        <f t="shared" ref="K14:N16" si="5">K7/K$10</f>
        <v>0.11806221263264643</v>
      </c>
      <c r="L14" s="3">
        <f t="shared" si="5"/>
        <v>0.11462069185166794</v>
      </c>
      <c r="M14" s="3">
        <f t="shared" si="5"/>
        <v>8.6055423613917589E-2</v>
      </c>
      <c r="N14" s="3">
        <f t="shared" si="5"/>
        <v>0.15977060846106358</v>
      </c>
      <c r="O14" s="3">
        <f t="shared" ref="O14:O16" si="6">GEOMEAN(K14:N14)</f>
        <v>0.11679177796361156</v>
      </c>
      <c r="P14" s="3" cm="1">
        <f t="array" ref="P14">MMULT(K7:N7,O13:O16)/O14</f>
        <v>4.0292196219702152</v>
      </c>
    </row>
    <row r="15" spans="1:16" x14ac:dyDescent="0.25">
      <c r="A15">
        <f t="shared" si="0"/>
        <v>10</v>
      </c>
      <c r="B15" s="1">
        <f>ABS('Forms of Innovation phase 2'!H13-'Forms of Innovation phase 2'!I13)+1</f>
        <v>9</v>
      </c>
      <c r="C15" s="1">
        <f>ABS('Forms of Innovation phase 2'!H13-'Forms of Innovation phase 2'!J13)+1</f>
        <v>1</v>
      </c>
      <c r="D15" s="1">
        <f>ABS('Forms of Innovation phase 2'!H13-'Forms of Innovation phase 2'!K13)+1</f>
        <v>9</v>
      </c>
      <c r="E15" s="1">
        <f>ABS('Forms of Innovation phase 2'!I13-'Forms of Innovation phase 2'!J13)+1</f>
        <v>9</v>
      </c>
      <c r="F15">
        <f>ABS('Forms of Innovation phase 2'!I13-'Forms of Innovation phase 2'!K13)+1</f>
        <v>1</v>
      </c>
      <c r="G15">
        <f>ABS('Forms of Innovation phase 2'!J13-'Forms of Innovation phase 2'!K13)+1</f>
        <v>9</v>
      </c>
      <c r="J15" s="5" t="s">
        <v>129</v>
      </c>
      <c r="K15" s="3">
        <f t="shared" si="5"/>
        <v>0.13673554739819457</v>
      </c>
      <c r="L15" s="3">
        <f t="shared" si="5"/>
        <v>0.19999121405189152</v>
      </c>
      <c r="M15" s="3">
        <f t="shared" si="5"/>
        <v>0.1501502771120008</v>
      </c>
      <c r="N15" s="3">
        <f t="shared" si="5"/>
        <v>0.22233450093432311</v>
      </c>
      <c r="O15" s="3">
        <f t="shared" si="6"/>
        <v>0.17382263817428473</v>
      </c>
      <c r="P15" s="3" cm="1">
        <f t="array" ref="P15">MMULT(K8:N8,O13:O16)/O15</f>
        <v>4.0534033613072591</v>
      </c>
    </row>
    <row r="16" spans="1:16" x14ac:dyDescent="0.25">
      <c r="A16">
        <f t="shared" si="0"/>
        <v>11</v>
      </c>
      <c r="B16" s="1">
        <f>ABS('Forms of Innovation phase 2'!H14-'Forms of Innovation phase 2'!I14)+1</f>
        <v>3</v>
      </c>
      <c r="C16" s="1">
        <f>ABS('Forms of Innovation phase 2'!H14-'Forms of Innovation phase 2'!J14)+1</f>
        <v>3</v>
      </c>
      <c r="D16" s="1">
        <f>ABS('Forms of Innovation phase 2'!H14-'Forms of Innovation phase 2'!K14)+1</f>
        <v>1</v>
      </c>
      <c r="E16" s="1">
        <f>ABS('Forms of Innovation phase 2'!I14-'Forms of Innovation phase 2'!J14)+1</f>
        <v>1</v>
      </c>
      <c r="F16">
        <f>ABS('Forms of Innovation phase 2'!I14-'Forms of Innovation phase 2'!K14)+1</f>
        <v>3</v>
      </c>
      <c r="G16">
        <f>ABS('Forms of Innovation phase 2'!J14-'Forms of Innovation phase 2'!K14)+1</f>
        <v>3</v>
      </c>
      <c r="J16" s="5" t="s">
        <v>130</v>
      </c>
      <c r="K16" s="3">
        <f t="shared" si="5"/>
        <v>0.10130675305046002</v>
      </c>
      <c r="L16" s="3">
        <f t="shared" si="5"/>
        <v>6.02622003404924E-2</v>
      </c>
      <c r="M16" s="3">
        <f t="shared" si="5"/>
        <v>5.6728085464592765E-2</v>
      </c>
      <c r="N16" s="3">
        <f t="shared" si="5"/>
        <v>8.3999915373594705E-2</v>
      </c>
      <c r="O16" s="3">
        <f t="shared" si="6"/>
        <v>7.3441254893981664E-2</v>
      </c>
      <c r="P16" s="3" cm="1">
        <f t="array" ref="P16">MMULT(K9:N9,O13:O16)/O16</f>
        <v>4.0678420924669716</v>
      </c>
    </row>
    <row r="17" spans="1:16" x14ac:dyDescent="0.25">
      <c r="A17">
        <f t="shared" si="0"/>
        <v>12</v>
      </c>
      <c r="B17" s="1">
        <f>ABS('Forms of Innovation phase 2'!H15-'Forms of Innovation phase 2'!I15)+1</f>
        <v>1</v>
      </c>
      <c r="C17" s="1">
        <f>ABS('Forms of Innovation phase 2'!H15-'Forms of Innovation phase 2'!J15)+1</f>
        <v>1</v>
      </c>
      <c r="D17" s="1">
        <f>ABS('Forms of Innovation phase 2'!H15-'Forms of Innovation phase 2'!K15)+1</f>
        <v>1</v>
      </c>
      <c r="E17" s="1">
        <f>ABS('Forms of Innovation phase 2'!I15-'Forms of Innovation phase 2'!J15)+1</f>
        <v>1</v>
      </c>
      <c r="F17">
        <f>ABS('Forms of Innovation phase 2'!I15-'Forms of Innovation phase 2'!K15)+1</f>
        <v>1</v>
      </c>
      <c r="G17">
        <f>ABS('Forms of Innovation phase 2'!J15-'Forms of Innovation phase 2'!K15)+1</f>
        <v>1</v>
      </c>
      <c r="K17" s="3">
        <f>SUM(K13:K16)</f>
        <v>1.0000000000000002</v>
      </c>
      <c r="L17" s="3">
        <f t="shared" ref="L17:N17" si="7">SUM(L13:L16)</f>
        <v>1</v>
      </c>
      <c r="M17" s="3">
        <f t="shared" si="7"/>
        <v>1</v>
      </c>
      <c r="N17" s="3">
        <f t="shared" si="7"/>
        <v>1</v>
      </c>
      <c r="O17" s="8" t="s">
        <v>140</v>
      </c>
      <c r="P17" s="3">
        <f>(AVERAGE(P13:P16)-4)/3</f>
        <v>1.9113293402742926E-2</v>
      </c>
    </row>
    <row r="18" spans="1:16" x14ac:dyDescent="0.25">
      <c r="A18">
        <f t="shared" si="0"/>
        <v>13</v>
      </c>
      <c r="B18" s="1">
        <f>ABS('Forms of Innovation phase 2'!H16-'Forms of Innovation phase 2'!I16)+1</f>
        <v>2</v>
      </c>
      <c r="C18" s="1">
        <f>ABS('Forms of Innovation phase 2'!H16-'Forms of Innovation phase 2'!J16)+1</f>
        <v>3</v>
      </c>
      <c r="D18" s="1">
        <f>ABS('Forms of Innovation phase 2'!H16-'Forms of Innovation phase 2'!K16)+1</f>
        <v>4</v>
      </c>
      <c r="E18" s="1">
        <f>ABS('Forms of Innovation phase 2'!I16-'Forms of Innovation phase 2'!J16)+1</f>
        <v>2</v>
      </c>
      <c r="F18">
        <f>ABS('Forms of Innovation phase 2'!I16-'Forms of Innovation phase 2'!K16)+1</f>
        <v>3</v>
      </c>
      <c r="G18">
        <f>ABS('Forms of Innovation phase 2'!J16-'Forms of Innovation phase 2'!K16)+1</f>
        <v>2</v>
      </c>
      <c r="K18" s="1"/>
      <c r="L18" s="1"/>
      <c r="M18" s="1"/>
      <c r="N18" s="1"/>
      <c r="O18" s="8" t="s">
        <v>141</v>
      </c>
      <c r="P18" s="3">
        <v>0.9</v>
      </c>
    </row>
    <row r="19" spans="1:16" x14ac:dyDescent="0.25">
      <c r="A19">
        <f t="shared" si="0"/>
        <v>14</v>
      </c>
      <c r="B19" s="1">
        <f>ABS('Forms of Innovation phase 2'!H17-'Forms of Innovation phase 2'!I17)+1</f>
        <v>8</v>
      </c>
      <c r="C19" s="1">
        <f>ABS('Forms of Innovation phase 2'!H17-'Forms of Innovation phase 2'!J17)+1</f>
        <v>8</v>
      </c>
      <c r="D19" s="1">
        <f>ABS('Forms of Innovation phase 2'!H17-'Forms of Innovation phase 2'!K17)+1</f>
        <v>8</v>
      </c>
      <c r="E19" s="1">
        <f>ABS('Forms of Innovation phase 2'!I17-'Forms of Innovation phase 2'!J17)+1</f>
        <v>1</v>
      </c>
      <c r="F19">
        <f>ABS('Forms of Innovation phase 2'!I17-'Forms of Innovation phase 2'!K17)+1</f>
        <v>1</v>
      </c>
      <c r="G19">
        <f>ABS('Forms of Innovation phase 2'!J17-'Forms of Innovation phase 2'!K17)+1</f>
        <v>1</v>
      </c>
      <c r="O19" s="8" t="s">
        <v>142</v>
      </c>
      <c r="P19" s="3">
        <f>P17/P18</f>
        <v>2.123699266971436E-2</v>
      </c>
    </row>
    <row r="20" spans="1:16" x14ac:dyDescent="0.25">
      <c r="A20">
        <f t="shared" si="0"/>
        <v>15</v>
      </c>
      <c r="B20" s="1">
        <f>ABS('Forms of Innovation phase 2'!H18-'Forms of Innovation phase 2'!I18)+1</f>
        <v>5</v>
      </c>
      <c r="C20" s="1">
        <f>ABS('Forms of Innovation phase 2'!H18-'Forms of Innovation phase 2'!J18)+1</f>
        <v>5</v>
      </c>
      <c r="D20" s="1">
        <f>ABS('Forms of Innovation phase 2'!H18-'Forms of Innovation phase 2'!K18)+1</f>
        <v>3</v>
      </c>
      <c r="E20" s="1">
        <f>ABS('Forms of Innovation phase 2'!I18-'Forms of Innovation phase 2'!J18)+1</f>
        <v>1</v>
      </c>
      <c r="F20">
        <f>ABS('Forms of Innovation phase 2'!I18-'Forms of Innovation phase 2'!K18)+1</f>
        <v>3</v>
      </c>
      <c r="G20">
        <f>ABS('Forms of Innovation phase 2'!J18-'Forms of Innovation phase 2'!K18)+1</f>
        <v>3</v>
      </c>
    </row>
    <row r="21" spans="1:16" x14ac:dyDescent="0.25">
      <c r="A21">
        <f t="shared" si="0"/>
        <v>16</v>
      </c>
      <c r="B21" s="1">
        <f>ABS('Forms of Innovation phase 2'!H19-'Forms of Innovation phase 2'!I19)+1</f>
        <v>3</v>
      </c>
      <c r="C21" s="1">
        <f>ABS('Forms of Innovation phase 2'!H19-'Forms of Innovation phase 2'!J19)+1</f>
        <v>4</v>
      </c>
      <c r="D21" s="1">
        <f>ABS('Forms of Innovation phase 2'!H19-'Forms of Innovation phase 2'!K19)+1</f>
        <v>2</v>
      </c>
      <c r="E21" s="1">
        <f>ABS('Forms of Innovation phase 2'!I19-'Forms of Innovation phase 2'!J19)+1</f>
        <v>2</v>
      </c>
      <c r="F21">
        <f>ABS('Forms of Innovation phase 2'!I19-'Forms of Innovation phase 2'!K19)+1</f>
        <v>4</v>
      </c>
      <c r="G21">
        <f>ABS('Forms of Innovation phase 2'!J19-'Forms of Innovation phase 2'!K19)+1</f>
        <v>5</v>
      </c>
    </row>
    <row r="22" spans="1:16" x14ac:dyDescent="0.25">
      <c r="A22">
        <f t="shared" si="0"/>
        <v>17</v>
      </c>
      <c r="B22" s="1">
        <f>ABS('Forms of Innovation phase 2'!H20-'Forms of Innovation phase 2'!I20)+1</f>
        <v>7</v>
      </c>
      <c r="C22" s="1">
        <f>ABS('Forms of Innovation phase 2'!H20-'Forms of Innovation phase 2'!J20)+1</f>
        <v>7</v>
      </c>
      <c r="D22" s="1">
        <f>ABS('Forms of Innovation phase 2'!H20-'Forms of Innovation phase 2'!K20)+1</f>
        <v>7</v>
      </c>
      <c r="E22" s="1">
        <f>ABS('Forms of Innovation phase 2'!I20-'Forms of Innovation phase 2'!J20)+1</f>
        <v>1</v>
      </c>
      <c r="F22">
        <f>ABS('Forms of Innovation phase 2'!I20-'Forms of Innovation phase 2'!K20)+1</f>
        <v>1</v>
      </c>
      <c r="G22">
        <f>ABS('Forms of Innovation phase 2'!J20-'Forms of Innovation phase 2'!K20)+1</f>
        <v>1</v>
      </c>
    </row>
    <row r="23" spans="1:16" x14ac:dyDescent="0.25">
      <c r="A23">
        <f t="shared" si="0"/>
        <v>18</v>
      </c>
      <c r="B23" s="1">
        <f>ABS('Forms of Innovation phase 2'!H21-'Forms of Innovation phase 2'!I21)+1</f>
        <v>5</v>
      </c>
      <c r="C23" s="1">
        <f>ABS('Forms of Innovation phase 2'!H21-'Forms of Innovation phase 2'!J21)+1</f>
        <v>5</v>
      </c>
      <c r="D23" s="1">
        <f>ABS('Forms of Innovation phase 2'!H21-'Forms of Innovation phase 2'!K21)+1</f>
        <v>5</v>
      </c>
      <c r="E23" s="1">
        <f>ABS('Forms of Innovation phase 2'!I21-'Forms of Innovation phase 2'!J21)+1</f>
        <v>1</v>
      </c>
      <c r="F23">
        <f>ABS('Forms of Innovation phase 2'!I21-'Forms of Innovation phase 2'!K21)+1</f>
        <v>1</v>
      </c>
      <c r="G23">
        <f>ABS('Forms of Innovation phase 2'!J21-'Forms of Innovation phase 2'!K21)+1</f>
        <v>1</v>
      </c>
    </row>
    <row r="24" spans="1:16" x14ac:dyDescent="0.25">
      <c r="A24">
        <f t="shared" si="0"/>
        <v>19</v>
      </c>
      <c r="B24" s="1">
        <f>ABS('Forms of Innovation phase 2'!H22-'Forms of Innovation phase 2'!I22)+1</f>
        <v>4</v>
      </c>
      <c r="C24" s="1">
        <f>ABS('Forms of Innovation phase 2'!H22-'Forms of Innovation phase 2'!J22)+1</f>
        <v>3</v>
      </c>
      <c r="D24" s="1">
        <f>ABS('Forms of Innovation phase 2'!H22-'Forms of Innovation phase 2'!K22)+1</f>
        <v>7</v>
      </c>
      <c r="E24" s="1">
        <f>ABS('Forms of Innovation phase 2'!I22-'Forms of Innovation phase 2'!J22)+1</f>
        <v>6</v>
      </c>
      <c r="F24">
        <f>ABS('Forms of Innovation phase 2'!I22-'Forms of Innovation phase 2'!K22)+1</f>
        <v>4</v>
      </c>
      <c r="G24">
        <f>ABS('Forms of Innovation phase 2'!J22-'Forms of Innovation phase 2'!K22)+1</f>
        <v>9</v>
      </c>
    </row>
    <row r="25" spans="1:16" x14ac:dyDescent="0.25">
      <c r="A25">
        <f t="shared" si="0"/>
        <v>20</v>
      </c>
      <c r="B25" s="1">
        <f>ABS('Forms of Innovation phase 2'!H23-'Forms of Innovation phase 2'!I23)+1</f>
        <v>1</v>
      </c>
      <c r="C25" s="1">
        <f>ABS('Forms of Innovation phase 2'!H23-'Forms of Innovation phase 2'!J23)+1</f>
        <v>1</v>
      </c>
      <c r="D25" s="1">
        <f>ABS('Forms of Innovation phase 2'!H23-'Forms of Innovation phase 2'!K23)+1</f>
        <v>1</v>
      </c>
      <c r="E25" s="1">
        <f>ABS('Forms of Innovation phase 2'!I23-'Forms of Innovation phase 2'!J23)+1</f>
        <v>1</v>
      </c>
      <c r="F25">
        <f>ABS('Forms of Innovation phase 2'!I23-'Forms of Innovation phase 2'!K23)+1</f>
        <v>1</v>
      </c>
      <c r="G25">
        <f>ABS('Forms of Innovation phase 2'!J23-'Forms of Innovation phase 2'!K23)+1</f>
        <v>1</v>
      </c>
    </row>
    <row r="26" spans="1:16" x14ac:dyDescent="0.25">
      <c r="A26">
        <f t="shared" si="0"/>
        <v>21</v>
      </c>
      <c r="B26" s="1">
        <f>ABS('Forms of Innovation phase 2'!H24-'Forms of Innovation phase 2'!I24)+1</f>
        <v>1</v>
      </c>
      <c r="C26" s="1">
        <f>ABS('Forms of Innovation phase 2'!H24-'Forms of Innovation phase 2'!J24)+1</f>
        <v>1</v>
      </c>
      <c r="D26" s="1">
        <f>ABS('Forms of Innovation phase 2'!H24-'Forms of Innovation phase 2'!K24)+1</f>
        <v>1</v>
      </c>
      <c r="E26" s="1">
        <f>ABS('Forms of Innovation phase 2'!I24-'Forms of Innovation phase 2'!J24)+1</f>
        <v>1</v>
      </c>
      <c r="F26">
        <f>ABS('Forms of Innovation phase 2'!I24-'Forms of Innovation phase 2'!K24)+1</f>
        <v>1</v>
      </c>
      <c r="G26">
        <f>ABS('Forms of Innovation phase 2'!J24-'Forms of Innovation phase 2'!K24)+1</f>
        <v>1</v>
      </c>
    </row>
    <row r="27" spans="1:16" x14ac:dyDescent="0.25">
      <c r="A27">
        <f t="shared" si="0"/>
        <v>22</v>
      </c>
      <c r="B27" s="1">
        <f>ABS('Forms of Innovation phase 2'!H25-'Forms of Innovation phase 2'!I25)+1</f>
        <v>2</v>
      </c>
      <c r="C27" s="1">
        <f>ABS('Forms of Innovation phase 2'!H25-'Forms of Innovation phase 2'!J25)+1</f>
        <v>4</v>
      </c>
      <c r="D27" s="1">
        <f>ABS('Forms of Innovation phase 2'!H25-'Forms of Innovation phase 2'!K25)+1</f>
        <v>1</v>
      </c>
      <c r="E27" s="1">
        <f>ABS('Forms of Innovation phase 2'!I25-'Forms of Innovation phase 2'!J25)+1</f>
        <v>3</v>
      </c>
      <c r="F27">
        <f>ABS('Forms of Innovation phase 2'!I25-'Forms of Innovation phase 2'!K25)+1</f>
        <v>2</v>
      </c>
      <c r="G27">
        <f>ABS('Forms of Innovation phase 2'!J25-'Forms of Innovation phase 2'!K25)+1</f>
        <v>4</v>
      </c>
    </row>
    <row r="28" spans="1:16" x14ac:dyDescent="0.25">
      <c r="A28">
        <f t="shared" si="0"/>
        <v>23</v>
      </c>
      <c r="B28" s="1">
        <f>ABS('Forms of Innovation phase 2'!H26-'Forms of Innovation phase 2'!I26)+1</f>
        <v>6</v>
      </c>
      <c r="C28" s="1">
        <f>ABS('Forms of Innovation phase 2'!H26-'Forms of Innovation phase 2'!J26)+1</f>
        <v>6</v>
      </c>
      <c r="D28" s="1">
        <f>ABS('Forms of Innovation phase 2'!H26-'Forms of Innovation phase 2'!K26)+1</f>
        <v>9</v>
      </c>
      <c r="E28" s="1">
        <f>ABS('Forms of Innovation phase 2'!I26-'Forms of Innovation phase 2'!J26)+1</f>
        <v>1</v>
      </c>
      <c r="F28">
        <f>ABS('Forms of Innovation phase 2'!I26-'Forms of Innovation phase 2'!K26)+1</f>
        <v>4</v>
      </c>
      <c r="G28">
        <f>ABS('Forms of Innovation phase 2'!J26-'Forms of Innovation phase 2'!K26)+1</f>
        <v>4</v>
      </c>
    </row>
    <row r="29" spans="1:16" x14ac:dyDescent="0.25">
      <c r="A29">
        <f t="shared" si="0"/>
        <v>24</v>
      </c>
      <c r="B29" s="1">
        <f>ABS('Forms of Innovation phase 2'!H27-'Forms of Innovation phase 2'!I27)+1</f>
        <v>6</v>
      </c>
      <c r="C29" s="1">
        <f>ABS('Forms of Innovation phase 2'!H27-'Forms of Innovation phase 2'!J27)+1</f>
        <v>9</v>
      </c>
      <c r="D29" s="1">
        <f>ABS('Forms of Innovation phase 2'!H27-'Forms of Innovation phase 2'!K27)+1</f>
        <v>9</v>
      </c>
      <c r="E29" s="1">
        <f>ABS('Forms of Innovation phase 2'!I27-'Forms of Innovation phase 2'!J27)+1</f>
        <v>4</v>
      </c>
      <c r="F29">
        <f>ABS('Forms of Innovation phase 2'!I27-'Forms of Innovation phase 2'!K27)+1</f>
        <v>4</v>
      </c>
      <c r="G29">
        <f>ABS('Forms of Innovation phase 2'!J27-'Forms of Innovation phase 2'!K27)+1</f>
        <v>1</v>
      </c>
    </row>
    <row r="30" spans="1:16" x14ac:dyDescent="0.25">
      <c r="A30">
        <f t="shared" si="0"/>
        <v>25</v>
      </c>
      <c r="B30" s="1">
        <f>ABS('Forms of Innovation phase 2'!H28-'Forms of Innovation phase 2'!I28)+1</f>
        <v>5</v>
      </c>
      <c r="C30" s="1">
        <f>ABS('Forms of Innovation phase 2'!H28-'Forms of Innovation phase 2'!J28)+1</f>
        <v>8</v>
      </c>
      <c r="D30" s="1">
        <f>ABS('Forms of Innovation phase 2'!H28-'Forms of Innovation phase 2'!K28)+1</f>
        <v>5</v>
      </c>
      <c r="E30" s="1">
        <f>ABS('Forms of Innovation phase 2'!I28-'Forms of Innovation phase 2'!J28)+1</f>
        <v>4</v>
      </c>
      <c r="F30">
        <f>ABS('Forms of Innovation phase 2'!I28-'Forms of Innovation phase 2'!K28)+1</f>
        <v>1</v>
      </c>
      <c r="G30">
        <f>ABS('Forms of Innovation phase 2'!J28-'Forms of Innovation phase 2'!K28)+1</f>
        <v>4</v>
      </c>
    </row>
    <row r="32" spans="1:16" x14ac:dyDescent="0.25">
      <c r="B32" s="3">
        <f t="shared" ref="B32:G32" si="8">GEOMEAN(B6:B30)</f>
        <v>4.0591740243413224</v>
      </c>
      <c r="C32" s="3">
        <f t="shared" si="8"/>
        <v>3.1113283192264318</v>
      </c>
      <c r="D32" s="3">
        <f t="shared" si="8"/>
        <v>4.1612380972317435</v>
      </c>
      <c r="E32" s="3">
        <f t="shared" si="8"/>
        <v>2.0563204746238659</v>
      </c>
      <c r="F32" s="3">
        <f t="shared" si="8"/>
        <v>1.9321344642967224</v>
      </c>
      <c r="G32" s="3">
        <f t="shared" si="8"/>
        <v>2.9130991807584823</v>
      </c>
    </row>
    <row r="34" spans="1:6" x14ac:dyDescent="0.25">
      <c r="B34" s="1" t="s">
        <v>127</v>
      </c>
      <c r="C34" s="1" t="s">
        <v>128</v>
      </c>
      <c r="D34" s="1" t="s">
        <v>129</v>
      </c>
      <c r="E34" s="1" t="s">
        <v>130</v>
      </c>
    </row>
    <row r="35" spans="1:6" x14ac:dyDescent="0.25">
      <c r="A35" s="5" t="s">
        <v>127</v>
      </c>
      <c r="B35" s="3">
        <v>1</v>
      </c>
      <c r="C35" s="3">
        <f>B32</f>
        <v>4.0591740243413224</v>
      </c>
      <c r="D35" s="3">
        <f>C32</f>
        <v>3.1113283192264318</v>
      </c>
      <c r="E35" s="3">
        <f>D32</f>
        <v>4.1612380972317435</v>
      </c>
    </row>
    <row r="36" spans="1:6" x14ac:dyDescent="0.25">
      <c r="A36" s="5" t="s">
        <v>128</v>
      </c>
      <c r="B36" s="3">
        <f>1/C35</f>
        <v>0.24635553785163691</v>
      </c>
      <c r="C36" s="3">
        <v>1</v>
      </c>
      <c r="D36" s="3">
        <f>E32</f>
        <v>2.0563204746238659</v>
      </c>
      <c r="E36" s="3">
        <f>F32</f>
        <v>1.9321344642967224</v>
      </c>
    </row>
    <row r="37" spans="1:6" x14ac:dyDescent="0.25">
      <c r="A37" s="5" t="s">
        <v>129</v>
      </c>
      <c r="B37" s="3">
        <f>1/D35</f>
        <v>0.32140613185066547</v>
      </c>
      <c r="C37" s="3">
        <f>1/D36</f>
        <v>0.48630552111918063</v>
      </c>
      <c r="D37" s="3">
        <v>1</v>
      </c>
      <c r="E37" s="3">
        <f>G32</f>
        <v>2.9130991807584823</v>
      </c>
    </row>
    <row r="38" spans="1:6" x14ac:dyDescent="0.25">
      <c r="A38" s="5" t="s">
        <v>130</v>
      </c>
      <c r="B38" s="3">
        <f>1/E35</f>
        <v>0.24031309351542471</v>
      </c>
      <c r="C38" s="3">
        <f>C36/E36</f>
        <v>0.51756232212543751</v>
      </c>
      <c r="D38" s="3">
        <f>1/E37</f>
        <v>0.34327701803123312</v>
      </c>
      <c r="E38" s="3">
        <v>1</v>
      </c>
    </row>
    <row r="39" spans="1:6" x14ac:dyDescent="0.25">
      <c r="A39" s="5" t="s">
        <v>131</v>
      </c>
      <c r="B39" s="3">
        <f>SUM(B35:B38)</f>
        <v>1.8080747632177272</v>
      </c>
      <c r="C39" s="3">
        <f t="shared" ref="C39:E39" si="9">SUM(C35:C38)</f>
        <v>6.0630418675859401</v>
      </c>
      <c r="D39" s="3">
        <f t="shared" si="9"/>
        <v>6.5109258118815303</v>
      </c>
      <c r="E39" s="3">
        <f t="shared" si="9"/>
        <v>10.006471742286948</v>
      </c>
    </row>
    <row r="41" spans="1:6" x14ac:dyDescent="0.25">
      <c r="A41" s="5"/>
      <c r="B41" s="1" t="s">
        <v>127</v>
      </c>
      <c r="C41" s="1" t="s">
        <v>128</v>
      </c>
      <c r="D41" s="1" t="s">
        <v>129</v>
      </c>
      <c r="E41" s="1" t="s">
        <v>130</v>
      </c>
      <c r="F41" s="1" t="s">
        <v>132</v>
      </c>
    </row>
    <row r="42" spans="1:6" x14ac:dyDescent="0.25">
      <c r="A42" s="5" t="s">
        <v>127</v>
      </c>
      <c r="B42" s="3">
        <f>B35/B$39</f>
        <v>0.55307447476361937</v>
      </c>
      <c r="C42" s="3">
        <f t="shared" ref="C42:E42" si="10">C35/C$39</f>
        <v>0.6694946386635332</v>
      </c>
      <c r="D42" s="3">
        <f t="shared" si="10"/>
        <v>0.4778626587249224</v>
      </c>
      <c r="E42" s="3">
        <f t="shared" si="10"/>
        <v>0.41585467929185455</v>
      </c>
      <c r="F42" s="3">
        <f>GEOMEAN(B42:E42)</f>
        <v>0.52082743347838634</v>
      </c>
    </row>
    <row r="43" spans="1:6" x14ac:dyDescent="0.25">
      <c r="A43" s="5" t="s">
        <v>128</v>
      </c>
      <c r="B43" s="3">
        <f t="shared" ref="B43:E45" si="11">B36/B$39</f>
        <v>0.13625295970240306</v>
      </c>
      <c r="C43" s="3">
        <f t="shared" si="11"/>
        <v>0.16493371179674204</v>
      </c>
      <c r="D43" s="3">
        <f t="shared" si="11"/>
        <v>0.31582612581322433</v>
      </c>
      <c r="E43" s="3">
        <f t="shared" si="11"/>
        <v>0.19308848453862112</v>
      </c>
      <c r="F43" s="3">
        <f t="shared" ref="F43:F45" si="12">GEOMEAN(B43:E43)</f>
        <v>0.19240437858299961</v>
      </c>
    </row>
    <row r="44" spans="1:6" x14ac:dyDescent="0.25">
      <c r="A44" s="5" t="s">
        <v>129</v>
      </c>
      <c r="B44" s="3">
        <f t="shared" si="11"/>
        <v>0.1777615275591134</v>
      </c>
      <c r="C44" s="3">
        <f t="shared" si="11"/>
        <v>8.0208174665435381E-2</v>
      </c>
      <c r="D44" s="3">
        <f t="shared" si="11"/>
        <v>0.15358798869665197</v>
      </c>
      <c r="E44" s="3">
        <f t="shared" si="11"/>
        <v>0.29112151173603401</v>
      </c>
      <c r="F44" s="3">
        <f t="shared" si="12"/>
        <v>0.15889930197061761</v>
      </c>
    </row>
    <row r="45" spans="1:6" x14ac:dyDescent="0.25">
      <c r="A45" s="5" t="s">
        <v>130</v>
      </c>
      <c r="B45" s="3">
        <f t="shared" si="11"/>
        <v>0.13291103797486406</v>
      </c>
      <c r="C45" s="3">
        <f t="shared" si="11"/>
        <v>8.5363474874289469E-2</v>
      </c>
      <c r="D45" s="3">
        <f t="shared" si="11"/>
        <v>5.2723226765201428E-2</v>
      </c>
      <c r="E45" s="3">
        <f t="shared" si="11"/>
        <v>9.9935324433490388E-2</v>
      </c>
      <c r="F45" s="3">
        <f t="shared" si="12"/>
        <v>8.7930296174975331E-2</v>
      </c>
    </row>
    <row r="46" spans="1:6" x14ac:dyDescent="0.25">
      <c r="B46" s="3">
        <f>SUM(B42:B45)</f>
        <v>0.99999999999999989</v>
      </c>
      <c r="C46" s="3">
        <f t="shared" ref="C46:E46" si="13">SUM(C42:C45)</f>
        <v>1</v>
      </c>
      <c r="D46" s="3">
        <f t="shared" si="13"/>
        <v>1</v>
      </c>
      <c r="E46" s="3">
        <f t="shared" si="13"/>
        <v>1</v>
      </c>
      <c r="F46" s="3"/>
    </row>
  </sheetData>
  <pageMargins left="0.7" right="0.7" top="0.75" bottom="0.75" header="0.3" footer="0.3"/>
  <pageSetup paperSize="271"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3A5C6-E413-4D74-B904-521F2A40ED19}">
  <dimension ref="A1:P46"/>
  <sheetViews>
    <sheetView workbookViewId="0">
      <selection activeCell="P13" sqref="P13"/>
    </sheetView>
  </sheetViews>
  <sheetFormatPr defaultRowHeight="15" x14ac:dyDescent="0.25"/>
  <cols>
    <col min="1" max="1" width="18.5703125" customWidth="1"/>
    <col min="2" max="5" width="16" style="1" customWidth="1"/>
  </cols>
  <sheetData>
    <row r="1" spans="1:16" x14ac:dyDescent="0.25">
      <c r="B1" s="1" t="s">
        <v>117</v>
      </c>
      <c r="C1" s="1" t="s">
        <v>118</v>
      </c>
      <c r="D1" s="1" t="s">
        <v>119</v>
      </c>
      <c r="E1" s="1" t="s">
        <v>120</v>
      </c>
    </row>
    <row r="2" spans="1:16" x14ac:dyDescent="0.25">
      <c r="A2" t="s">
        <v>115</v>
      </c>
      <c r="B2" s="3" cm="1">
        <f t="array" ref="B2">GEOMEAN(IF('Forms of Innovation phase 2'!O$4:O$28&gt;0,'Forms of Innovation phase 2'!O$4:O$28))</f>
        <v>6.7847529827913169</v>
      </c>
      <c r="C2" s="3" cm="1">
        <f t="array" ref="C2">GEOMEAN(IF('Forms of Innovation phase 2'!P$4:P$28&gt;0,'Forms of Innovation phase 2'!P$4:P$28))</f>
        <v>4.4489449668661241</v>
      </c>
      <c r="D2" s="3" cm="1">
        <f t="array" ref="D2">GEOMEAN(IF('Forms of Innovation phase 2'!Q$4:Q$28&gt;0,'Forms of Innovation phase 2'!Q$4:Q$28))</f>
        <v>5.9854880364127609</v>
      </c>
      <c r="E2" s="3" cm="1">
        <f t="array" ref="E2">GEOMEAN(IF('Forms of Innovation phase 2'!R$4:R$28&gt;0,'Forms of Innovation phase 2'!R$4:R$28))</f>
        <v>2.6770836979171175</v>
      </c>
      <c r="K2" s="6">
        <f>B2-C2</f>
        <v>2.3358080159251928</v>
      </c>
      <c r="L2" s="6">
        <f>B2-D2</f>
        <v>0.79926494637855594</v>
      </c>
      <c r="M2" s="6">
        <f>B2-E2</f>
        <v>4.1076692848741994</v>
      </c>
      <c r="N2" s="6">
        <f>C2-D2</f>
        <v>-1.5365430695466369</v>
      </c>
      <c r="O2" s="6">
        <f>C2-E2</f>
        <v>1.7718612689490065</v>
      </c>
      <c r="P2" s="6">
        <f>D2-E2</f>
        <v>3.3084043384956434</v>
      </c>
    </row>
    <row r="3" spans="1:16" x14ac:dyDescent="0.25">
      <c r="A3" t="s">
        <v>116</v>
      </c>
      <c r="B3" s="3">
        <f>AVERAGE('Forms of Innovation phase 2'!O$4:O$28)</f>
        <v>6.9565217391304346</v>
      </c>
      <c r="C3" s="3">
        <f>AVERAGE('Forms of Innovation phase 2'!P$4:P$28)</f>
        <v>4.8260869565217392</v>
      </c>
      <c r="D3" s="3">
        <f>AVERAGE('Forms of Innovation phase 2'!Q$4:Q$28)</f>
        <v>6.2608695652173916</v>
      </c>
      <c r="E3" s="3">
        <f>AVERAGE('Forms of Innovation phase 2'!R$4:R$28)</f>
        <v>3.4347826086956523</v>
      </c>
    </row>
    <row r="5" spans="1:16" x14ac:dyDescent="0.25">
      <c r="B5" s="1" t="s">
        <v>121</v>
      </c>
      <c r="C5" s="1" t="s">
        <v>122</v>
      </c>
      <c r="D5" s="1" t="s">
        <v>123</v>
      </c>
      <c r="E5" s="1" t="s">
        <v>124</v>
      </c>
      <c r="F5" s="1" t="s">
        <v>125</v>
      </c>
      <c r="G5" s="1" t="s">
        <v>126</v>
      </c>
      <c r="K5" s="1" t="s">
        <v>127</v>
      </c>
      <c r="L5" s="1" t="s">
        <v>128</v>
      </c>
      <c r="M5" s="1" t="s">
        <v>129</v>
      </c>
      <c r="N5" s="1" t="s">
        <v>130</v>
      </c>
    </row>
    <row r="6" spans="1:16" x14ac:dyDescent="0.25">
      <c r="A6">
        <v>1</v>
      </c>
      <c r="B6" s="1">
        <f>ABS('Forms of Innovation phase 2'!O4-'Forms of Innovation phase 2'!P4)+1</f>
        <v>3</v>
      </c>
      <c r="C6" s="1">
        <f>ABS('Forms of Innovation phase 2'!O4-'Forms of Innovation phase 2'!Q4)+1</f>
        <v>2</v>
      </c>
      <c r="D6" s="1">
        <f>ABS('Forms of Innovation phase 2'!O4-'Forms of Innovation phase 2'!R4)+1</f>
        <v>6</v>
      </c>
      <c r="E6" s="1">
        <f>ABS('Forms of Innovation phase 2'!P4-'Forms of Innovation phase 2'!Q4)+1</f>
        <v>2</v>
      </c>
      <c r="F6">
        <f>ABS('Forms of Innovation phase 2'!P4-'Forms of Innovation phase 2'!R4)+1</f>
        <v>4</v>
      </c>
      <c r="G6">
        <f>ABS('Forms of Innovation phase 2'!Q4-'Forms of Innovation phase 2'!R4)+1</f>
        <v>5</v>
      </c>
      <c r="J6" s="5" t="s">
        <v>127</v>
      </c>
      <c r="K6" s="3">
        <v>1</v>
      </c>
      <c r="L6" s="3">
        <f>ABS(B2-C2)+1</f>
        <v>3.3358080159251928</v>
      </c>
      <c r="M6" s="3">
        <f>ABS(B2-D2)+1</f>
        <v>1.7992649463785559</v>
      </c>
      <c r="N6" s="3">
        <f>ABS(B2-E2)+1</f>
        <v>5.1076692848741994</v>
      </c>
    </row>
    <row r="7" spans="1:16" x14ac:dyDescent="0.25">
      <c r="A7">
        <f>A6+1</f>
        <v>2</v>
      </c>
      <c r="B7" s="1">
        <f>ABS('Forms of Innovation phase 2'!O5-'Forms of Innovation phase 2'!P5)+1</f>
        <v>2</v>
      </c>
      <c r="C7" s="1">
        <f>ABS('Forms of Innovation phase 2'!O5-'Forms of Innovation phase 2'!Q5)+1</f>
        <v>3</v>
      </c>
      <c r="D7" s="1">
        <f>ABS('Forms of Innovation phase 2'!O5-'Forms of Innovation phase 2'!R5)+1</f>
        <v>2</v>
      </c>
      <c r="E7" s="1">
        <f>ABS('Forms of Innovation phase 2'!P5-'Forms of Innovation phase 2'!Q5)+1</f>
        <v>2</v>
      </c>
      <c r="F7">
        <f>ABS('Forms of Innovation phase 2'!P5-'Forms of Innovation phase 2'!R5)+1</f>
        <v>1</v>
      </c>
      <c r="G7">
        <f>ABS('Forms of Innovation phase 2'!Q5-'Forms of Innovation phase 2'!R5)+1</f>
        <v>2</v>
      </c>
      <c r="J7" s="5" t="s">
        <v>128</v>
      </c>
      <c r="K7" s="3">
        <f>1/L6</f>
        <v>0.29977744379352361</v>
      </c>
      <c r="L7" s="3">
        <v>1</v>
      </c>
      <c r="M7" s="3">
        <f>1/(ABS(C2-D2)+1)</f>
        <v>0.39423734294357266</v>
      </c>
      <c r="N7" s="3">
        <f>ABS(C2-E2)+1</f>
        <v>2.7718612689490065</v>
      </c>
    </row>
    <row r="8" spans="1:16" x14ac:dyDescent="0.25">
      <c r="A8">
        <f t="shared" ref="A8:A30" si="0">A7+1</f>
        <v>3</v>
      </c>
      <c r="B8" s="1">
        <f>ABS('Forms of Innovation phase 2'!O6-'Forms of Innovation phase 2'!P6)+1</f>
        <v>6</v>
      </c>
      <c r="C8" s="1">
        <f>ABS('Forms of Innovation phase 2'!O6-'Forms of Innovation phase 2'!Q6)+1</f>
        <v>5</v>
      </c>
      <c r="D8" s="1">
        <f>ABS('Forms of Innovation phase 2'!O6-'Forms of Innovation phase 2'!R6)+1</f>
        <v>9</v>
      </c>
      <c r="E8" s="1">
        <f>ABS('Forms of Innovation phase 2'!P6-'Forms of Innovation phase 2'!Q6)+1</f>
        <v>2</v>
      </c>
      <c r="F8">
        <f>ABS('Forms of Innovation phase 2'!P6-'Forms of Innovation phase 2'!R6)+1</f>
        <v>4</v>
      </c>
      <c r="G8">
        <f>ABS('Forms of Innovation phase 2'!Q6-'Forms of Innovation phase 2'!R6)+1</f>
        <v>5</v>
      </c>
      <c r="J8" s="5" t="s">
        <v>129</v>
      </c>
      <c r="K8" s="3">
        <f>1/M6</f>
        <v>0.55578251663977296</v>
      </c>
      <c r="L8" s="3">
        <f>1/M7</f>
        <v>2.5365430695466369</v>
      </c>
      <c r="M8" s="3">
        <v>1</v>
      </c>
      <c r="N8" s="3">
        <f>ABS(D2-E2)+1</f>
        <v>4.3084043384956434</v>
      </c>
    </row>
    <row r="9" spans="1:16" x14ac:dyDescent="0.25">
      <c r="A9">
        <f t="shared" si="0"/>
        <v>4</v>
      </c>
      <c r="B9" s="1">
        <f>ABS('Forms of Innovation phase 2'!O7-'Forms of Innovation phase 2'!P7)+1</f>
        <v>7</v>
      </c>
      <c r="C9" s="1">
        <f>ABS('Forms of Innovation phase 2'!O7-'Forms of Innovation phase 2'!Q7)+1</f>
        <v>3</v>
      </c>
      <c r="D9" s="1">
        <f>ABS('Forms of Innovation phase 2'!O7-'Forms of Innovation phase 2'!R7)+1</f>
        <v>8</v>
      </c>
      <c r="E9" s="1">
        <f>ABS('Forms of Innovation phase 2'!P7-'Forms of Innovation phase 2'!Q7)+1</f>
        <v>5</v>
      </c>
      <c r="F9">
        <f>ABS('Forms of Innovation phase 2'!P7-'Forms of Innovation phase 2'!R7)+1</f>
        <v>2</v>
      </c>
      <c r="G9">
        <f>ABS('Forms of Innovation phase 2'!Q7-'Forms of Innovation phase 2'!R7)+1</f>
        <v>6</v>
      </c>
      <c r="J9" s="5" t="s">
        <v>130</v>
      </c>
      <c r="K9" s="3">
        <f>1/N6</f>
        <v>0.19578401502254461</v>
      </c>
      <c r="L9" s="3">
        <f>L7/N7</f>
        <v>0.36076841622710981</v>
      </c>
      <c r="M9" s="3">
        <f>1/N8</f>
        <v>0.23210449192639332</v>
      </c>
      <c r="N9" s="3">
        <v>1</v>
      </c>
    </row>
    <row r="10" spans="1:16" x14ac:dyDescent="0.25">
      <c r="A10">
        <f t="shared" si="0"/>
        <v>5</v>
      </c>
      <c r="B10" s="1">
        <f>ABS('Forms of Innovation phase 2'!O8-'Forms of Innovation phase 2'!P8)+1</f>
        <v>6</v>
      </c>
      <c r="C10" s="1">
        <f>ABS('Forms of Innovation phase 2'!O8-'Forms of Innovation phase 2'!Q8)+1</f>
        <v>1</v>
      </c>
      <c r="D10" s="1">
        <f>ABS('Forms of Innovation phase 2'!O8-'Forms of Innovation phase 2'!R8)+1</f>
        <v>7</v>
      </c>
      <c r="E10" s="1">
        <f>ABS('Forms of Innovation phase 2'!P8-'Forms of Innovation phase 2'!Q8)+1</f>
        <v>6</v>
      </c>
      <c r="F10">
        <f>ABS('Forms of Innovation phase 2'!P8-'Forms of Innovation phase 2'!R8)+1</f>
        <v>2</v>
      </c>
      <c r="G10">
        <f>ABS('Forms of Innovation phase 2'!Q8-'Forms of Innovation phase 2'!R8)+1</f>
        <v>7</v>
      </c>
      <c r="J10" s="5" t="s">
        <v>131</v>
      </c>
      <c r="K10" s="3">
        <f>SUM(K6:K9)</f>
        <v>2.0513439754558411</v>
      </c>
      <c r="L10" s="3">
        <f t="shared" ref="L10:N10" si="1">SUM(L6:L9)</f>
        <v>7.2331195016989396</v>
      </c>
      <c r="M10" s="3">
        <f t="shared" si="1"/>
        <v>3.425606781248522</v>
      </c>
      <c r="N10" s="3">
        <f t="shared" si="1"/>
        <v>13.18793489231885</v>
      </c>
    </row>
    <row r="11" spans="1:16" x14ac:dyDescent="0.25">
      <c r="A11">
        <f t="shared" si="0"/>
        <v>6</v>
      </c>
      <c r="B11" s="1">
        <f>ABS('Forms of Innovation phase 2'!O9-'Forms of Innovation phase 2'!P9)+1</f>
        <v>2</v>
      </c>
      <c r="C11" s="1">
        <f>ABS('Forms of Innovation phase 2'!O9-'Forms of Innovation phase 2'!Q9)+1</f>
        <v>4</v>
      </c>
      <c r="D11" s="1">
        <f>ABS('Forms of Innovation phase 2'!O9-'Forms of Innovation phase 2'!R9)+1</f>
        <v>3</v>
      </c>
      <c r="E11" s="1">
        <f>ABS('Forms of Innovation phase 2'!P9-'Forms of Innovation phase 2'!Q9)+1</f>
        <v>5</v>
      </c>
      <c r="F11">
        <f>ABS('Forms of Innovation phase 2'!P9-'Forms of Innovation phase 2'!R9)+1</f>
        <v>2</v>
      </c>
      <c r="G11">
        <f>ABS('Forms of Innovation phase 2'!Q9-'Forms of Innovation phase 2'!R9)+1</f>
        <v>6</v>
      </c>
      <c r="K11" s="1"/>
      <c r="L11" s="1"/>
      <c r="M11" s="1"/>
      <c r="N11" s="1"/>
    </row>
    <row r="12" spans="1:16" x14ac:dyDescent="0.25">
      <c r="A12">
        <f t="shared" si="0"/>
        <v>7</v>
      </c>
      <c r="B12" s="1">
        <f>ABS('Forms of Innovation phase 2'!O10-'Forms of Innovation phase 2'!P10)+1</f>
        <v>6</v>
      </c>
      <c r="C12" s="1">
        <f>ABS('Forms of Innovation phase 2'!O10-'Forms of Innovation phase 2'!Q10)+1</f>
        <v>6</v>
      </c>
      <c r="D12" s="1">
        <f>ABS('Forms of Innovation phase 2'!O10-'Forms of Innovation phase 2'!R10)+1</f>
        <v>6</v>
      </c>
      <c r="E12" s="1">
        <f>ABS('Forms of Innovation phase 2'!P10-'Forms of Innovation phase 2'!Q10)+1</f>
        <v>1</v>
      </c>
      <c r="F12">
        <f>ABS('Forms of Innovation phase 2'!P10-'Forms of Innovation phase 2'!R10)+1</f>
        <v>1</v>
      </c>
      <c r="G12">
        <f>ABS('Forms of Innovation phase 2'!Q10-'Forms of Innovation phase 2'!R10)+1</f>
        <v>1</v>
      </c>
      <c r="J12" s="5"/>
      <c r="K12" s="1" t="s">
        <v>127</v>
      </c>
      <c r="L12" s="1" t="s">
        <v>128</v>
      </c>
      <c r="M12" s="1" t="s">
        <v>129</v>
      </c>
      <c r="N12" s="1" t="s">
        <v>130</v>
      </c>
      <c r="O12" s="8" t="s">
        <v>132</v>
      </c>
      <c r="P12" s="13" t="s">
        <v>139</v>
      </c>
    </row>
    <row r="13" spans="1:16" x14ac:dyDescent="0.25">
      <c r="A13">
        <f t="shared" si="0"/>
        <v>8</v>
      </c>
      <c r="B13" s="1">
        <f>ABS('Forms of Innovation phase 2'!O11-'Forms of Innovation phase 2'!P11)+1</f>
        <v>5</v>
      </c>
      <c r="C13" s="1">
        <f>ABS('Forms of Innovation phase 2'!O11-'Forms of Innovation phase 2'!Q11)+1</f>
        <v>1</v>
      </c>
      <c r="D13" s="1">
        <f>ABS('Forms of Innovation phase 2'!O11-'Forms of Innovation phase 2'!R11)+1</f>
        <v>6</v>
      </c>
      <c r="E13" s="1">
        <f>ABS('Forms of Innovation phase 2'!P11-'Forms of Innovation phase 2'!Q11)+1</f>
        <v>5</v>
      </c>
      <c r="F13">
        <f>ABS('Forms of Innovation phase 2'!P11-'Forms of Innovation phase 2'!R11)+1</f>
        <v>2</v>
      </c>
      <c r="G13">
        <f>ABS('Forms of Innovation phase 2'!Q11-'Forms of Innovation phase 2'!R11)+1</f>
        <v>6</v>
      </c>
      <c r="J13" s="5" t="s">
        <v>127</v>
      </c>
      <c r="K13" s="3">
        <f>K6/K$10</f>
        <v>0.48748528377732658</v>
      </c>
      <c r="L13" s="3">
        <f t="shared" ref="L13:N13" si="2">L6/L$10</f>
        <v>0.46118524865262728</v>
      </c>
      <c r="M13" s="3">
        <f t="shared" si="2"/>
        <v>0.52523977831535662</v>
      </c>
      <c r="N13" s="3">
        <f t="shared" si="2"/>
        <v>0.38729864278061443</v>
      </c>
      <c r="O13" s="3">
        <f>GEOMEAN(K13:N13)</f>
        <v>0.4624450396913069</v>
      </c>
      <c r="P13" s="3" cm="1">
        <f t="array" ref="P13">MMULT(K6:N6,O13:O16)/O13</f>
        <v>4.0496511553137546</v>
      </c>
    </row>
    <row r="14" spans="1:16" x14ac:dyDescent="0.25">
      <c r="A14">
        <f t="shared" si="0"/>
        <v>9</v>
      </c>
      <c r="B14" s="1">
        <f>ABS('Forms of Innovation phase 2'!O12-'Forms of Innovation phase 2'!P12)+1</f>
        <v>1</v>
      </c>
      <c r="C14" s="1">
        <f>ABS('Forms of Innovation phase 2'!O12-'Forms of Innovation phase 2'!Q12)+1</f>
        <v>1</v>
      </c>
      <c r="D14" s="1">
        <f>ABS('Forms of Innovation phase 2'!O12-'Forms of Innovation phase 2'!R12)+1</f>
        <v>1</v>
      </c>
      <c r="E14" s="1">
        <f>ABS('Forms of Innovation phase 2'!P12-'Forms of Innovation phase 2'!Q12)+1</f>
        <v>1</v>
      </c>
      <c r="F14">
        <f>ABS('Forms of Innovation phase 2'!P12-'Forms of Innovation phase 2'!R12)+1</f>
        <v>1</v>
      </c>
      <c r="G14">
        <f>ABS('Forms of Innovation phase 2'!Q12-'Forms of Innovation phase 2'!R12)+1</f>
        <v>1</v>
      </c>
      <c r="J14" s="5" t="s">
        <v>128</v>
      </c>
      <c r="K14" s="3">
        <f t="shared" ref="K14:N16" si="3">K7/K$10</f>
        <v>0.14613709225772742</v>
      </c>
      <c r="L14" s="3">
        <f t="shared" si="3"/>
        <v>0.13825293495636518</v>
      </c>
      <c r="M14" s="3">
        <f t="shared" si="3"/>
        <v>0.11508540475269785</v>
      </c>
      <c r="N14" s="3">
        <f t="shared" si="3"/>
        <v>0.21018160095432703</v>
      </c>
      <c r="O14" s="3">
        <f t="shared" ref="O14:O16" si="4">GEOMEAN(K14:N14)</f>
        <v>0.14868338560232944</v>
      </c>
      <c r="P14" s="3" cm="1">
        <f t="array" ref="P14">MMULT(K7:N7,O13:O16)/O14</f>
        <v>4.0614874338329594</v>
      </c>
    </row>
    <row r="15" spans="1:16" x14ac:dyDescent="0.25">
      <c r="A15">
        <f t="shared" si="0"/>
        <v>10</v>
      </c>
      <c r="B15" s="1">
        <f>ABS('Forms of Innovation phase 2'!O13-'Forms of Innovation phase 2'!P13)+1</f>
        <v>1</v>
      </c>
      <c r="C15" s="1">
        <f>ABS('Forms of Innovation phase 2'!O13-'Forms of Innovation phase 2'!Q13)+1</f>
        <v>5</v>
      </c>
      <c r="D15" s="1">
        <f>ABS('Forms of Innovation phase 2'!O13-'Forms of Innovation phase 2'!R13)+1</f>
        <v>3</v>
      </c>
      <c r="E15" s="1">
        <f>ABS('Forms of Innovation phase 2'!P13-'Forms of Innovation phase 2'!Q13)+1</f>
        <v>5</v>
      </c>
      <c r="F15">
        <f>ABS('Forms of Innovation phase 2'!P13-'Forms of Innovation phase 2'!R13)+1</f>
        <v>3</v>
      </c>
      <c r="G15">
        <f>ABS('Forms of Innovation phase 2'!Q13-'Forms of Innovation phase 2'!R13)+1</f>
        <v>7</v>
      </c>
      <c r="J15" s="5" t="s">
        <v>129</v>
      </c>
      <c r="K15" s="3">
        <f t="shared" si="3"/>
        <v>0.27093579784261645</v>
      </c>
      <c r="L15" s="3">
        <f t="shared" si="3"/>
        <v>0.35068452400805006</v>
      </c>
      <c r="M15" s="3">
        <f t="shared" si="3"/>
        <v>0.29191908583142534</v>
      </c>
      <c r="N15" s="3">
        <f t="shared" si="3"/>
        <v>0.32669287296868749</v>
      </c>
      <c r="O15" s="3">
        <f t="shared" si="4"/>
        <v>0.30852920878323975</v>
      </c>
      <c r="P15" s="3" cm="1">
        <f t="array" ref="P15">MMULT(K8:N8,O13:O16)/O15</f>
        <v>4.0374573446315374</v>
      </c>
    </row>
    <row r="16" spans="1:16" x14ac:dyDescent="0.25">
      <c r="A16">
        <f t="shared" si="0"/>
        <v>11</v>
      </c>
      <c r="B16" s="1">
        <f>ABS('Forms of Innovation phase 2'!O14-'Forms of Innovation phase 2'!P14)+1</f>
        <v>1</v>
      </c>
      <c r="C16" s="1">
        <f>ABS('Forms of Innovation phase 2'!O14-'Forms of Innovation phase 2'!Q14)+1</f>
        <v>1</v>
      </c>
      <c r="D16" s="1">
        <f>ABS('Forms of Innovation phase 2'!O14-'Forms of Innovation phase 2'!R14)+1</f>
        <v>1</v>
      </c>
      <c r="E16" s="1">
        <f>ABS('Forms of Innovation phase 2'!P14-'Forms of Innovation phase 2'!Q14)+1</f>
        <v>1</v>
      </c>
      <c r="F16">
        <f>ABS('Forms of Innovation phase 2'!P14-'Forms of Innovation phase 2'!R14)+1</f>
        <v>1</v>
      </c>
      <c r="G16">
        <f>ABS('Forms of Innovation phase 2'!Q14-'Forms of Innovation phase 2'!R14)+1</f>
        <v>1</v>
      </c>
      <c r="J16" s="5" t="s">
        <v>130</v>
      </c>
      <c r="K16" s="3">
        <f t="shared" si="3"/>
        <v>9.5441826122329529E-2</v>
      </c>
      <c r="L16" s="3">
        <f t="shared" si="3"/>
        <v>4.9877292382957496E-2</v>
      </c>
      <c r="M16" s="3">
        <f t="shared" si="3"/>
        <v>6.7755731100520175E-2</v>
      </c>
      <c r="N16" s="3">
        <f t="shared" si="3"/>
        <v>7.5826883296370967E-2</v>
      </c>
      <c r="O16" s="3">
        <f t="shared" si="4"/>
        <v>7.0323861962377374E-2</v>
      </c>
      <c r="P16" s="3" cm="1">
        <f t="array" ref="P16">MMULT(K9:N9,O13:O16)/O16</f>
        <v>4.0685264626904756</v>
      </c>
    </row>
    <row r="17" spans="1:16" x14ac:dyDescent="0.25">
      <c r="A17">
        <f t="shared" si="0"/>
        <v>12</v>
      </c>
      <c r="B17" s="1">
        <f>ABS('Forms of Innovation phase 2'!O15-'Forms of Innovation phase 2'!P15)+1</f>
        <v>1</v>
      </c>
      <c r="C17" s="1">
        <f>ABS('Forms of Innovation phase 2'!O15-'Forms of Innovation phase 2'!Q15)+1</f>
        <v>1</v>
      </c>
      <c r="D17" s="1">
        <f>ABS('Forms of Innovation phase 2'!O15-'Forms of Innovation phase 2'!R15)+1</f>
        <v>1</v>
      </c>
      <c r="E17" s="1">
        <f>ABS('Forms of Innovation phase 2'!P15-'Forms of Innovation phase 2'!Q15)+1</f>
        <v>1</v>
      </c>
      <c r="F17">
        <f>ABS('Forms of Innovation phase 2'!P15-'Forms of Innovation phase 2'!R15)+1</f>
        <v>1</v>
      </c>
      <c r="G17">
        <f>ABS('Forms of Innovation phase 2'!Q15-'Forms of Innovation phase 2'!R15)+1</f>
        <v>1</v>
      </c>
      <c r="K17" s="3">
        <f>SUM(K13:K16)</f>
        <v>1</v>
      </c>
      <c r="L17" s="3">
        <f t="shared" ref="L17:N17" si="5">SUM(L13:L16)</f>
        <v>1</v>
      </c>
      <c r="M17" s="3">
        <f t="shared" si="5"/>
        <v>1</v>
      </c>
      <c r="N17" s="3">
        <f t="shared" si="5"/>
        <v>0.99999999999999989</v>
      </c>
      <c r="O17" s="8" t="s">
        <v>140</v>
      </c>
      <c r="P17" s="3">
        <f>(AVERAGE(P13:P16)-4)/3</f>
        <v>1.8093533039060656E-2</v>
      </c>
    </row>
    <row r="18" spans="1:16" x14ac:dyDescent="0.25">
      <c r="A18">
        <f t="shared" si="0"/>
        <v>13</v>
      </c>
      <c r="B18" s="1">
        <f>ABS('Forms of Innovation phase 2'!O16-'Forms of Innovation phase 2'!P16)+1</f>
        <v>2</v>
      </c>
      <c r="C18" s="1">
        <f>ABS('Forms of Innovation phase 2'!O16-'Forms of Innovation phase 2'!Q16)+1</f>
        <v>3</v>
      </c>
      <c r="D18" s="1">
        <f>ABS('Forms of Innovation phase 2'!O16-'Forms of Innovation phase 2'!R16)+1</f>
        <v>4</v>
      </c>
      <c r="E18" s="1">
        <f>ABS('Forms of Innovation phase 2'!P16-'Forms of Innovation phase 2'!Q16)+1</f>
        <v>2</v>
      </c>
      <c r="F18">
        <f>ABS('Forms of Innovation phase 2'!P16-'Forms of Innovation phase 2'!R16)+1</f>
        <v>3</v>
      </c>
      <c r="G18">
        <f>ABS('Forms of Innovation phase 2'!Q16-'Forms of Innovation phase 2'!R16)+1</f>
        <v>2</v>
      </c>
      <c r="O18" s="8" t="s">
        <v>141</v>
      </c>
      <c r="P18" s="3">
        <v>0.9</v>
      </c>
    </row>
    <row r="19" spans="1:16" x14ac:dyDescent="0.25">
      <c r="A19">
        <f t="shared" si="0"/>
        <v>14</v>
      </c>
      <c r="B19" s="1">
        <f>ABS('Forms of Innovation phase 2'!O17-'Forms of Innovation phase 2'!P17)+1</f>
        <v>2</v>
      </c>
      <c r="C19" s="1">
        <f>ABS('Forms of Innovation phase 2'!O17-'Forms of Innovation phase 2'!Q17)+1</f>
        <v>4</v>
      </c>
      <c r="D19" s="1">
        <f>ABS('Forms of Innovation phase 2'!O17-'Forms of Innovation phase 2'!R17)+1</f>
        <v>5</v>
      </c>
      <c r="E19" s="1">
        <f>ABS('Forms of Innovation phase 2'!P17-'Forms of Innovation phase 2'!Q17)+1</f>
        <v>3</v>
      </c>
      <c r="F19">
        <f>ABS('Forms of Innovation phase 2'!P17-'Forms of Innovation phase 2'!R17)+1</f>
        <v>6</v>
      </c>
      <c r="G19">
        <f>ABS('Forms of Innovation phase 2'!Q17-'Forms of Innovation phase 2'!R17)+1</f>
        <v>8</v>
      </c>
      <c r="O19" s="8" t="s">
        <v>142</v>
      </c>
      <c r="P19" s="3">
        <f>P17/P18</f>
        <v>2.0103925598956286E-2</v>
      </c>
    </row>
    <row r="20" spans="1:16" x14ac:dyDescent="0.25">
      <c r="A20">
        <f t="shared" si="0"/>
        <v>15</v>
      </c>
      <c r="B20" s="1">
        <f>ABS('Forms of Innovation phase 2'!O18-'Forms of Innovation phase 2'!P18)+1</f>
        <v>2</v>
      </c>
      <c r="C20" s="1">
        <f>ABS('Forms of Innovation phase 2'!O18-'Forms of Innovation phase 2'!Q18)+1</f>
        <v>1</v>
      </c>
      <c r="D20" s="1">
        <f>ABS('Forms of Innovation phase 2'!O18-'Forms of Innovation phase 2'!R18)+1</f>
        <v>4</v>
      </c>
      <c r="E20" s="1">
        <f>ABS('Forms of Innovation phase 2'!P18-'Forms of Innovation phase 2'!Q18)+1</f>
        <v>2</v>
      </c>
      <c r="F20">
        <f>ABS('Forms of Innovation phase 2'!P18-'Forms of Innovation phase 2'!R18)+1</f>
        <v>3</v>
      </c>
      <c r="G20">
        <f>ABS('Forms of Innovation phase 2'!Q18-'Forms of Innovation phase 2'!R18)+1</f>
        <v>4</v>
      </c>
    </row>
    <row r="21" spans="1:16" x14ac:dyDescent="0.25">
      <c r="A21">
        <f t="shared" si="0"/>
        <v>16</v>
      </c>
      <c r="B21" s="1">
        <f>ABS('Forms of Innovation phase 2'!O19-'Forms of Innovation phase 2'!P19)+1</f>
        <v>5</v>
      </c>
      <c r="C21" s="1">
        <f>ABS('Forms of Innovation phase 2'!O19-'Forms of Innovation phase 2'!Q19)+1</f>
        <v>4</v>
      </c>
      <c r="D21" s="1">
        <f>ABS('Forms of Innovation phase 2'!O19-'Forms of Innovation phase 2'!R19)+1</f>
        <v>5</v>
      </c>
      <c r="E21" s="1">
        <f>ABS('Forms of Innovation phase 2'!P19-'Forms of Innovation phase 2'!Q19)+1</f>
        <v>2</v>
      </c>
      <c r="F21">
        <f>ABS('Forms of Innovation phase 2'!P19-'Forms of Innovation phase 2'!R19)+1</f>
        <v>1</v>
      </c>
      <c r="G21">
        <f>ABS('Forms of Innovation phase 2'!Q19-'Forms of Innovation phase 2'!R19)+1</f>
        <v>2</v>
      </c>
    </row>
    <row r="22" spans="1:16" x14ac:dyDescent="0.25">
      <c r="A22">
        <f t="shared" si="0"/>
        <v>17</v>
      </c>
      <c r="B22" s="1">
        <f>ABS('Forms of Innovation phase 2'!O20-'Forms of Innovation phase 2'!P20)+1</f>
        <v>3</v>
      </c>
      <c r="C22" s="1">
        <f>ABS('Forms of Innovation phase 2'!O20-'Forms of Innovation phase 2'!Q20)+1</f>
        <v>3</v>
      </c>
      <c r="D22" s="1">
        <f>ABS('Forms of Innovation phase 2'!O20-'Forms of Innovation phase 2'!R20)+1</f>
        <v>6</v>
      </c>
      <c r="E22" s="1">
        <f>ABS('Forms of Innovation phase 2'!P20-'Forms of Innovation phase 2'!Q20)+1</f>
        <v>1</v>
      </c>
      <c r="F22">
        <f>ABS('Forms of Innovation phase 2'!P20-'Forms of Innovation phase 2'!R20)+1</f>
        <v>4</v>
      </c>
      <c r="G22">
        <f>ABS('Forms of Innovation phase 2'!Q20-'Forms of Innovation phase 2'!R20)+1</f>
        <v>4</v>
      </c>
    </row>
    <row r="23" spans="1:16" x14ac:dyDescent="0.25">
      <c r="A23">
        <f t="shared" si="0"/>
        <v>18</v>
      </c>
      <c r="B23" s="1">
        <f>ABS('Forms of Innovation phase 2'!O21-'Forms of Innovation phase 2'!P21)+1</f>
        <v>1</v>
      </c>
      <c r="C23" s="1">
        <f>ABS('Forms of Innovation phase 2'!O21-'Forms of Innovation phase 2'!Q21)+1</f>
        <v>1</v>
      </c>
      <c r="D23" s="1">
        <f>ABS('Forms of Innovation phase 2'!O21-'Forms of Innovation phase 2'!R21)+1</f>
        <v>1</v>
      </c>
      <c r="E23" s="1">
        <f>ABS('Forms of Innovation phase 2'!P21-'Forms of Innovation phase 2'!Q21)+1</f>
        <v>1</v>
      </c>
      <c r="F23">
        <f>ABS('Forms of Innovation phase 2'!P21-'Forms of Innovation phase 2'!R21)+1</f>
        <v>1</v>
      </c>
      <c r="G23">
        <f>ABS('Forms of Innovation phase 2'!Q21-'Forms of Innovation phase 2'!R21)+1</f>
        <v>1</v>
      </c>
    </row>
    <row r="24" spans="1:16" x14ac:dyDescent="0.25">
      <c r="A24">
        <f t="shared" si="0"/>
        <v>19</v>
      </c>
      <c r="B24" s="1">
        <f>ABS('Forms of Innovation phase 2'!O22-'Forms of Innovation phase 2'!P22)+1</f>
        <v>4</v>
      </c>
      <c r="C24" s="1">
        <f>ABS('Forms of Innovation phase 2'!O22-'Forms of Innovation phase 2'!Q22)+1</f>
        <v>1</v>
      </c>
      <c r="D24" s="1">
        <f>ABS('Forms of Innovation phase 2'!O22-'Forms of Innovation phase 2'!R22)+1</f>
        <v>9</v>
      </c>
      <c r="E24" s="1">
        <f>ABS('Forms of Innovation phase 2'!P22-'Forms of Innovation phase 2'!Q22)+1</f>
        <v>4</v>
      </c>
      <c r="F24">
        <f>ABS('Forms of Innovation phase 2'!P22-'Forms of Innovation phase 2'!R22)+1</f>
        <v>6</v>
      </c>
      <c r="G24">
        <f>ABS('Forms of Innovation phase 2'!Q22-'Forms of Innovation phase 2'!R22)+1</f>
        <v>9</v>
      </c>
    </row>
    <row r="25" spans="1:16" x14ac:dyDescent="0.25">
      <c r="A25">
        <f t="shared" si="0"/>
        <v>20</v>
      </c>
      <c r="B25" s="1">
        <f>ABS('Forms of Innovation phase 2'!O23-'Forms of Innovation phase 2'!P23)+1</f>
        <v>1</v>
      </c>
      <c r="C25" s="1">
        <f>ABS('Forms of Innovation phase 2'!O23-'Forms of Innovation phase 2'!Q23)+1</f>
        <v>1</v>
      </c>
      <c r="D25" s="1">
        <f>ABS('Forms of Innovation phase 2'!O23-'Forms of Innovation phase 2'!R23)+1</f>
        <v>1</v>
      </c>
      <c r="E25" s="1">
        <f>ABS('Forms of Innovation phase 2'!P23-'Forms of Innovation phase 2'!Q23)+1</f>
        <v>1</v>
      </c>
      <c r="F25">
        <f>ABS('Forms of Innovation phase 2'!P23-'Forms of Innovation phase 2'!R23)+1</f>
        <v>1</v>
      </c>
      <c r="G25">
        <f>ABS('Forms of Innovation phase 2'!Q23-'Forms of Innovation phase 2'!R23)+1</f>
        <v>1</v>
      </c>
    </row>
    <row r="26" spans="1:16" x14ac:dyDescent="0.25">
      <c r="A26">
        <f t="shared" si="0"/>
        <v>21</v>
      </c>
      <c r="B26" s="1">
        <f>ABS('Forms of Innovation phase 2'!O24-'Forms of Innovation phase 2'!P24)+1</f>
        <v>1</v>
      </c>
      <c r="C26" s="1">
        <f>ABS('Forms of Innovation phase 2'!O24-'Forms of Innovation phase 2'!Q24)+1</f>
        <v>1</v>
      </c>
      <c r="D26" s="1">
        <f>ABS('Forms of Innovation phase 2'!O24-'Forms of Innovation phase 2'!R24)+1</f>
        <v>1</v>
      </c>
      <c r="E26" s="1">
        <f>ABS('Forms of Innovation phase 2'!P24-'Forms of Innovation phase 2'!Q24)+1</f>
        <v>1</v>
      </c>
      <c r="F26">
        <f>ABS('Forms of Innovation phase 2'!P24-'Forms of Innovation phase 2'!R24)+1</f>
        <v>1</v>
      </c>
      <c r="G26">
        <f>ABS('Forms of Innovation phase 2'!Q24-'Forms of Innovation phase 2'!R24)+1</f>
        <v>1</v>
      </c>
    </row>
    <row r="27" spans="1:16" x14ac:dyDescent="0.25">
      <c r="A27">
        <f t="shared" si="0"/>
        <v>22</v>
      </c>
      <c r="B27" s="1">
        <f>ABS('Forms of Innovation phase 2'!O25-'Forms of Innovation phase 2'!P25)+1</f>
        <v>4</v>
      </c>
      <c r="C27" s="1">
        <f>ABS('Forms of Innovation phase 2'!O25-'Forms of Innovation phase 2'!Q25)+1</f>
        <v>3</v>
      </c>
      <c r="D27" s="1">
        <f>ABS('Forms of Innovation phase 2'!O25-'Forms of Innovation phase 2'!R25)+1</f>
        <v>1</v>
      </c>
      <c r="E27" s="1">
        <f>ABS('Forms of Innovation phase 2'!P25-'Forms of Innovation phase 2'!Q25)+1</f>
        <v>2</v>
      </c>
      <c r="F27">
        <f>ABS('Forms of Innovation phase 2'!P25-'Forms of Innovation phase 2'!R25)+1</f>
        <v>4</v>
      </c>
      <c r="G27">
        <f>ABS('Forms of Innovation phase 2'!Q25-'Forms of Innovation phase 2'!R25)+1</f>
        <v>3</v>
      </c>
    </row>
    <row r="28" spans="1:16" x14ac:dyDescent="0.25">
      <c r="A28">
        <f t="shared" si="0"/>
        <v>23</v>
      </c>
      <c r="B28" s="1">
        <f>ABS('Forms of Innovation phase 2'!O26-'Forms of Innovation phase 2'!P26)+1</f>
        <v>2</v>
      </c>
      <c r="C28" s="1">
        <f>ABS('Forms of Innovation phase 2'!O26-'Forms of Innovation phase 2'!Q26)+1</f>
        <v>2</v>
      </c>
      <c r="D28" s="1">
        <f>ABS('Forms of Innovation phase 2'!O26-'Forms of Innovation phase 2'!R26)+1</f>
        <v>3</v>
      </c>
      <c r="E28" s="1">
        <f>ABS('Forms of Innovation phase 2'!P26-'Forms of Innovation phase 2'!Q26)+1</f>
        <v>1</v>
      </c>
      <c r="F28">
        <f>ABS('Forms of Innovation phase 2'!P26-'Forms of Innovation phase 2'!R26)+1</f>
        <v>2</v>
      </c>
      <c r="G28">
        <f>ABS('Forms of Innovation phase 2'!Q26-'Forms of Innovation phase 2'!R26)+1</f>
        <v>2</v>
      </c>
    </row>
    <row r="29" spans="1:16" x14ac:dyDescent="0.25">
      <c r="A29">
        <f t="shared" si="0"/>
        <v>24</v>
      </c>
      <c r="B29" s="1">
        <f>ABS('Forms of Innovation phase 2'!O27-'Forms of Innovation phase 2'!P27)+1</f>
        <v>6</v>
      </c>
      <c r="C29" s="1">
        <f>ABS('Forms of Innovation phase 2'!O27-'Forms of Innovation phase 2'!Q27)+1</f>
        <v>4</v>
      </c>
      <c r="D29" s="1">
        <f>ABS('Forms of Innovation phase 2'!O27-'Forms of Innovation phase 2'!R27)+1</f>
        <v>9</v>
      </c>
      <c r="E29" s="1">
        <f>ABS('Forms of Innovation phase 2'!P27-'Forms of Innovation phase 2'!Q27)+1</f>
        <v>3</v>
      </c>
      <c r="F29">
        <f>ABS('Forms of Innovation phase 2'!P27-'Forms of Innovation phase 2'!R27)+1</f>
        <v>4</v>
      </c>
      <c r="G29">
        <f>ABS('Forms of Innovation phase 2'!Q27-'Forms of Innovation phase 2'!R27)+1</f>
        <v>6</v>
      </c>
    </row>
    <row r="30" spans="1:16" x14ac:dyDescent="0.25">
      <c r="A30">
        <f t="shared" si="0"/>
        <v>25</v>
      </c>
      <c r="B30" s="1">
        <f>ABS('Forms of Innovation phase 2'!O28-'Forms of Innovation phase 2'!P28)+1</f>
        <v>4</v>
      </c>
      <c r="C30" s="1">
        <f>ABS('Forms of Innovation phase 2'!O28-'Forms of Innovation phase 2'!Q28)+1</f>
        <v>4</v>
      </c>
      <c r="D30" s="1">
        <f>ABS('Forms of Innovation phase 2'!O28-'Forms of Innovation phase 2'!R28)+1</f>
        <v>6</v>
      </c>
      <c r="E30" s="1">
        <f>ABS('Forms of Innovation phase 2'!P28-'Forms of Innovation phase 2'!Q28)+1</f>
        <v>1</v>
      </c>
      <c r="F30">
        <f>ABS('Forms of Innovation phase 2'!P28-'Forms of Innovation phase 2'!R28)+1</f>
        <v>3</v>
      </c>
      <c r="G30">
        <f>ABS('Forms of Innovation phase 2'!Q28-'Forms of Innovation phase 2'!R28)+1</f>
        <v>3</v>
      </c>
    </row>
    <row r="32" spans="1:16" x14ac:dyDescent="0.25">
      <c r="B32" s="3">
        <f t="shared" ref="B32:G32" si="6">GEOMEAN(B6:B30)</f>
        <v>2.4939619332158074</v>
      </c>
      <c r="C32" s="3">
        <f t="shared" si="6"/>
        <v>2.1230601527561679</v>
      </c>
      <c r="D32" s="3">
        <f t="shared" si="6"/>
        <v>3.2617075757978595</v>
      </c>
      <c r="E32" s="3">
        <f t="shared" si="6"/>
        <v>1.9476088957362878</v>
      </c>
      <c r="F32" s="3">
        <f t="shared" si="6"/>
        <v>2.0854966577934047</v>
      </c>
      <c r="G32" s="3">
        <f t="shared" si="6"/>
        <v>2.8630058963916114</v>
      </c>
    </row>
    <row r="34" spans="1:6" x14ac:dyDescent="0.25">
      <c r="B34" s="1" t="s">
        <v>127</v>
      </c>
      <c r="C34" s="1" t="s">
        <v>128</v>
      </c>
      <c r="D34" s="1" t="s">
        <v>129</v>
      </c>
      <c r="E34" s="1" t="s">
        <v>130</v>
      </c>
    </row>
    <row r="35" spans="1:6" x14ac:dyDescent="0.25">
      <c r="A35" s="5" t="s">
        <v>127</v>
      </c>
      <c r="B35" s="3">
        <v>1</v>
      </c>
      <c r="C35" s="3">
        <f>B32</f>
        <v>2.4939619332158074</v>
      </c>
      <c r="D35" s="3">
        <f>C32</f>
        <v>2.1230601527561679</v>
      </c>
      <c r="E35" s="3">
        <f>D32</f>
        <v>3.2617075757978595</v>
      </c>
    </row>
    <row r="36" spans="1:6" x14ac:dyDescent="0.25">
      <c r="A36" s="5" t="s">
        <v>128</v>
      </c>
      <c r="B36" s="3">
        <f>1/C35</f>
        <v>0.40096842966266238</v>
      </c>
      <c r="C36" s="3">
        <v>1</v>
      </c>
      <c r="D36" s="3">
        <f>E32</f>
        <v>1.9476088957362878</v>
      </c>
      <c r="E36" s="3">
        <f>F32</f>
        <v>2.0854966577934047</v>
      </c>
    </row>
    <row r="37" spans="1:6" x14ac:dyDescent="0.25">
      <c r="A37" s="5" t="s">
        <v>129</v>
      </c>
      <c r="B37" s="3">
        <f>1/D35</f>
        <v>0.47101821335669397</v>
      </c>
      <c r="C37" s="3">
        <f>1/D36</f>
        <v>0.51345010910003719</v>
      </c>
      <c r="D37" s="3">
        <v>1</v>
      </c>
      <c r="E37" s="3">
        <f>G32</f>
        <v>2.8630058963916114</v>
      </c>
    </row>
    <row r="38" spans="1:6" x14ac:dyDescent="0.25">
      <c r="A38" s="5" t="s">
        <v>130</v>
      </c>
      <c r="B38" s="3">
        <f>1/E35</f>
        <v>0.30658787667542081</v>
      </c>
      <c r="C38" s="3">
        <f>C36/E36</f>
        <v>0.47950208707506015</v>
      </c>
      <c r="D38" s="3">
        <f>1/E37</f>
        <v>0.34928324851176512</v>
      </c>
      <c r="E38" s="3">
        <v>1</v>
      </c>
    </row>
    <row r="39" spans="1:6" x14ac:dyDescent="0.25">
      <c r="A39" s="5" t="s">
        <v>131</v>
      </c>
      <c r="B39" s="3">
        <f>SUM(B35:B38)</f>
        <v>2.1785745196947772</v>
      </c>
      <c r="C39" s="3">
        <f t="shared" ref="C39:E39" si="7">SUM(C35:C38)</f>
        <v>4.4869141293909047</v>
      </c>
      <c r="D39" s="3">
        <f t="shared" si="7"/>
        <v>5.4199522970042207</v>
      </c>
      <c r="E39" s="3">
        <f t="shared" si="7"/>
        <v>9.210210129982876</v>
      </c>
    </row>
    <row r="41" spans="1:6" x14ac:dyDescent="0.25">
      <c r="A41" s="5"/>
      <c r="B41" s="1" t="s">
        <v>127</v>
      </c>
      <c r="C41" s="1" t="s">
        <v>128</v>
      </c>
      <c r="D41" s="1" t="s">
        <v>129</v>
      </c>
      <c r="E41" s="1" t="s">
        <v>130</v>
      </c>
      <c r="F41" s="1" t="s">
        <v>132</v>
      </c>
    </row>
    <row r="42" spans="1:6" x14ac:dyDescent="0.25">
      <c r="A42" s="5" t="s">
        <v>127</v>
      </c>
      <c r="B42" s="3">
        <f>B35/B$39</f>
        <v>0.45901574215606911</v>
      </c>
      <c r="C42" s="3">
        <f t="shared" ref="C42:E42" si="8">C35/C$39</f>
        <v>0.55583010088814888</v>
      </c>
      <c r="D42" s="3">
        <f t="shared" si="8"/>
        <v>0.39171196283953469</v>
      </c>
      <c r="E42" s="3">
        <f t="shared" si="8"/>
        <v>0.35414040828229443</v>
      </c>
      <c r="F42" s="3">
        <f>GEOMEAN(B42:E42)</f>
        <v>0.43373851702882477</v>
      </c>
    </row>
    <row r="43" spans="1:6" x14ac:dyDescent="0.25">
      <c r="A43" s="5" t="s">
        <v>128</v>
      </c>
      <c r="B43" s="3">
        <f t="shared" ref="B43:E45" si="9">B36/B$39</f>
        <v>0.18405082132276057</v>
      </c>
      <c r="C43" s="3">
        <f t="shared" si="9"/>
        <v>0.22287032271236029</v>
      </c>
      <c r="D43" s="3">
        <f t="shared" si="9"/>
        <v>0.35934059729876089</v>
      </c>
      <c r="E43" s="3">
        <f t="shared" si="9"/>
        <v>0.22643312458249876</v>
      </c>
      <c r="F43" s="3">
        <f t="shared" ref="F43:F45" si="10">GEOMEAN(B43:E43)</f>
        <v>0.24035826566461083</v>
      </c>
    </row>
    <row r="44" spans="1:6" x14ac:dyDescent="0.25">
      <c r="A44" s="5" t="s">
        <v>129</v>
      </c>
      <c r="B44" s="3">
        <f t="shared" si="9"/>
        <v>0.21620477477294858</v>
      </c>
      <c r="C44" s="3">
        <f t="shared" si="9"/>
        <v>0.11443279151182188</v>
      </c>
      <c r="D44" s="3">
        <f t="shared" si="9"/>
        <v>0.18450346888712132</v>
      </c>
      <c r="E44" s="3">
        <f t="shared" si="9"/>
        <v>0.31085131131497151</v>
      </c>
      <c r="F44" s="3">
        <f t="shared" si="10"/>
        <v>0.19408557261022283</v>
      </c>
    </row>
    <row r="45" spans="1:6" x14ac:dyDescent="0.25">
      <c r="A45" s="5" t="s">
        <v>130</v>
      </c>
      <c r="B45" s="3">
        <f t="shared" si="9"/>
        <v>0.14072866174822168</v>
      </c>
      <c r="C45" s="3">
        <f t="shared" si="9"/>
        <v>0.10686678488766893</v>
      </c>
      <c r="D45" s="3">
        <f t="shared" si="9"/>
        <v>6.4443970974583126E-2</v>
      </c>
      <c r="E45" s="3">
        <f t="shared" si="9"/>
        <v>0.10857515582023526</v>
      </c>
      <c r="F45" s="3">
        <f t="shared" si="10"/>
        <v>0.10128252363957238</v>
      </c>
    </row>
    <row r="46" spans="1:6" x14ac:dyDescent="0.25">
      <c r="B46" s="3">
        <f>SUM(B42:B45)</f>
        <v>1</v>
      </c>
      <c r="C46" s="3">
        <f t="shared" ref="C46:E46" si="11">SUM(C42:C45)</f>
        <v>1</v>
      </c>
      <c r="D46" s="3">
        <f t="shared" si="11"/>
        <v>1</v>
      </c>
      <c r="E46" s="3">
        <f t="shared" si="11"/>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35F77-3770-4808-B743-DF8BB20FC35E}">
  <dimension ref="A1:P46"/>
  <sheetViews>
    <sheetView workbookViewId="0">
      <selection activeCell="O12" sqref="O12:P19"/>
    </sheetView>
  </sheetViews>
  <sheetFormatPr defaultRowHeight="15" x14ac:dyDescent="0.25"/>
  <cols>
    <col min="1" max="1" width="18.5703125" customWidth="1"/>
    <col min="2" max="5" width="16" style="1" customWidth="1"/>
  </cols>
  <sheetData>
    <row r="1" spans="1:16" x14ac:dyDescent="0.25">
      <c r="B1" s="1" t="s">
        <v>117</v>
      </c>
      <c r="C1" s="1" t="s">
        <v>118</v>
      </c>
      <c r="D1" s="1" t="s">
        <v>119</v>
      </c>
      <c r="E1" s="1" t="s">
        <v>120</v>
      </c>
    </row>
    <row r="2" spans="1:16" x14ac:dyDescent="0.25">
      <c r="A2" t="s">
        <v>115</v>
      </c>
      <c r="B2" s="3" cm="1">
        <f t="array" ref="B2">GEOMEAN(IF('Forms of Innovation phase 2'!V$4:V$28&gt;0,'Forms of Innovation phase 2'!V$4:V$28))</f>
        <v>8.2566387334788836</v>
      </c>
      <c r="C2" s="3" cm="1">
        <f t="array" ref="C2">GEOMEAN(IF('Forms of Innovation phase 2'!W$4:W$28&gt;0,'Forms of Innovation phase 2'!W$4:W$28))</f>
        <v>4.4954766342744543</v>
      </c>
      <c r="D2" s="3" cm="1">
        <f t="array" ref="D2">GEOMEAN(IF('Forms of Innovation phase 2'!X$4:X$28&gt;0,'Forms of Innovation phase 2'!X$4:X$28))</f>
        <v>6.9123516544294628</v>
      </c>
      <c r="E2" s="3" cm="1">
        <f t="array" ref="E2">GEOMEAN(IF('Forms of Innovation phase 2'!Y$4:Y$28&gt;0,'Forms of Innovation phase 2'!Y$4:Y$28))</f>
        <v>3.7564543330120261</v>
      </c>
      <c r="K2" s="6">
        <f>B2-C2</f>
        <v>3.7611620992044292</v>
      </c>
      <c r="L2" s="6">
        <f>B2-D2</f>
        <v>1.3442870790494208</v>
      </c>
      <c r="M2" s="6">
        <f>B2-E2</f>
        <v>4.500184400466857</v>
      </c>
      <c r="N2" s="6">
        <f>C2-D2</f>
        <v>-2.4168750201550084</v>
      </c>
      <c r="O2" s="6">
        <f>C2-E2</f>
        <v>0.73902230126242818</v>
      </c>
      <c r="P2" s="6">
        <f>D2-E2</f>
        <v>3.1558973214174366</v>
      </c>
    </row>
    <row r="3" spans="1:16" x14ac:dyDescent="0.25">
      <c r="A3" t="s">
        <v>116</v>
      </c>
      <c r="B3" s="3">
        <f>AVERAGE('Forms of Innovation phase 2'!V$4:V$28)</f>
        <v>8.3478260869565215</v>
      </c>
      <c r="C3" s="3">
        <f>AVERAGE('Forms of Innovation phase 2'!W$4:W$28)</f>
        <v>5.2173913043478262</v>
      </c>
      <c r="D3" s="3">
        <f>AVERAGE('Forms of Innovation phase 2'!X$4:X$28)</f>
        <v>7.3913043478260869</v>
      </c>
      <c r="E3" s="3">
        <f>AVERAGE('Forms of Innovation phase 2'!Y$4:Y$28)</f>
        <v>4.6521739130434785</v>
      </c>
    </row>
    <row r="5" spans="1:16" x14ac:dyDescent="0.25">
      <c r="B5" s="1" t="s">
        <v>121</v>
      </c>
      <c r="C5" s="1" t="s">
        <v>122</v>
      </c>
      <c r="D5" s="1" t="s">
        <v>123</v>
      </c>
      <c r="E5" s="1" t="s">
        <v>124</v>
      </c>
      <c r="F5" s="1" t="s">
        <v>125</v>
      </c>
      <c r="G5" s="1" t="s">
        <v>126</v>
      </c>
      <c r="K5" s="1" t="s">
        <v>127</v>
      </c>
      <c r="L5" s="1" t="s">
        <v>128</v>
      </c>
      <c r="M5" s="1" t="s">
        <v>129</v>
      </c>
      <c r="N5" s="1" t="s">
        <v>130</v>
      </c>
    </row>
    <row r="6" spans="1:16" x14ac:dyDescent="0.25">
      <c r="A6">
        <v>1</v>
      </c>
      <c r="B6" s="1">
        <f>ABS('Forms of Innovation phase 2'!V4-'Forms of Innovation phase 2'!W4)+1</f>
        <v>2</v>
      </c>
      <c r="C6" s="1">
        <f>ABS('Forms of Innovation phase 2'!V4-'Forms of Innovation phase 2'!X4)+1</f>
        <v>2</v>
      </c>
      <c r="D6" s="1">
        <f>ABS('Forms of Innovation phase 2'!V4-'Forms of Innovation phase 2'!Y4)+1</f>
        <v>6</v>
      </c>
      <c r="E6" s="1">
        <f>ABS('Forms of Innovation phase 2'!W4-'Forms of Innovation phase 2'!X4)+1</f>
        <v>1</v>
      </c>
      <c r="F6">
        <f>ABS('Forms of Innovation phase 2'!W4-'Forms of Innovation phase 2'!Y4)+1</f>
        <v>5</v>
      </c>
      <c r="G6">
        <f>ABS('Forms of Innovation phase 2'!X4-'Forms of Innovation phase 2'!Y4)+1</f>
        <v>5</v>
      </c>
      <c r="J6" s="5" t="s">
        <v>127</v>
      </c>
      <c r="K6" s="3">
        <v>1</v>
      </c>
      <c r="L6" s="3">
        <f>ABS(B2-C2)+1</f>
        <v>4.7611620992044292</v>
      </c>
      <c r="M6" s="3">
        <f>ABS(B2-D2)+1</f>
        <v>2.3442870790494208</v>
      </c>
      <c r="N6" s="3">
        <f>ABS(B2-E2)+1</f>
        <v>5.500184400466857</v>
      </c>
    </row>
    <row r="7" spans="1:16" x14ac:dyDescent="0.25">
      <c r="A7">
        <f>A6+1</f>
        <v>2</v>
      </c>
      <c r="B7" s="1">
        <f>ABS('Forms of Innovation phase 2'!V5-'Forms of Innovation phase 2'!W5)+1</f>
        <v>4</v>
      </c>
      <c r="C7" s="1">
        <f>ABS('Forms of Innovation phase 2'!V5-'Forms of Innovation phase 2'!X5)+1</f>
        <v>2</v>
      </c>
      <c r="D7" s="1">
        <f>ABS('Forms of Innovation phase 2'!V5-'Forms of Innovation phase 2'!Y5)+1</f>
        <v>3</v>
      </c>
      <c r="E7" s="1">
        <f>ABS('Forms of Innovation phase 2'!W5-'Forms of Innovation phase 2'!X5)+1</f>
        <v>3</v>
      </c>
      <c r="F7">
        <f>ABS('Forms of Innovation phase 2'!W5-'Forms of Innovation phase 2'!Y5)+1</f>
        <v>2</v>
      </c>
      <c r="G7">
        <f>ABS('Forms of Innovation phase 2'!X5-'Forms of Innovation phase 2'!Y5)+1</f>
        <v>2</v>
      </c>
      <c r="J7" s="5" t="s">
        <v>128</v>
      </c>
      <c r="K7" s="3">
        <f>1/L6</f>
        <v>0.21003275653376638</v>
      </c>
      <c r="L7" s="3">
        <v>1</v>
      </c>
      <c r="M7" s="3">
        <f>1/(ABS(C2-D2)+1)</f>
        <v>0.29266507967114186</v>
      </c>
      <c r="N7" s="3">
        <f>ABS(C2-E2)+1</f>
        <v>1.7390223012624282</v>
      </c>
    </row>
    <row r="8" spans="1:16" x14ac:dyDescent="0.25">
      <c r="A8">
        <f t="shared" ref="A8:A30" si="0">A7+1</f>
        <v>3</v>
      </c>
      <c r="B8" s="1">
        <f>ABS('Forms of Innovation phase 2'!V6-'Forms of Innovation phase 2'!W6)+1</f>
        <v>5</v>
      </c>
      <c r="C8" s="1">
        <f>ABS('Forms of Innovation phase 2'!V6-'Forms of Innovation phase 2'!X6)+1</f>
        <v>1</v>
      </c>
      <c r="D8" s="1">
        <f>ABS('Forms of Innovation phase 2'!V6-'Forms of Innovation phase 2'!Y6)+1</f>
        <v>9</v>
      </c>
      <c r="E8" s="1">
        <f>ABS('Forms of Innovation phase 2'!W6-'Forms of Innovation phase 2'!X6)+1</f>
        <v>5</v>
      </c>
      <c r="F8">
        <f>ABS('Forms of Innovation phase 2'!W6-'Forms of Innovation phase 2'!Y6)+1</f>
        <v>5</v>
      </c>
      <c r="G8">
        <f>ABS('Forms of Innovation phase 2'!X6-'Forms of Innovation phase 2'!Y6)+1</f>
        <v>9</v>
      </c>
      <c r="J8" s="5" t="s">
        <v>129</v>
      </c>
      <c r="K8" s="3">
        <f>1/M6</f>
        <v>0.42656891680923631</v>
      </c>
      <c r="L8" s="3">
        <f>1/M7</f>
        <v>3.4168750201550084</v>
      </c>
      <c r="M8" s="3">
        <v>1</v>
      </c>
      <c r="N8" s="3">
        <f>ABS(D2-E2)+1</f>
        <v>4.1558973214174362</v>
      </c>
    </row>
    <row r="9" spans="1:16" x14ac:dyDescent="0.25">
      <c r="A9">
        <f t="shared" si="0"/>
        <v>4</v>
      </c>
      <c r="B9" s="1">
        <f>ABS('Forms of Innovation phase 2'!V7-'Forms of Innovation phase 2'!W7)+1</f>
        <v>6</v>
      </c>
      <c r="C9" s="1">
        <f>ABS('Forms of Innovation phase 2'!V7-'Forms of Innovation phase 2'!X7)+1</f>
        <v>3</v>
      </c>
      <c r="D9" s="1">
        <f>ABS('Forms of Innovation phase 2'!V7-'Forms of Innovation phase 2'!Y7)+1</f>
        <v>6</v>
      </c>
      <c r="E9" s="1">
        <f>ABS('Forms of Innovation phase 2'!W7-'Forms of Innovation phase 2'!X7)+1</f>
        <v>4</v>
      </c>
      <c r="F9">
        <f>ABS('Forms of Innovation phase 2'!W7-'Forms of Innovation phase 2'!Y7)+1</f>
        <v>1</v>
      </c>
      <c r="G9">
        <f>ABS('Forms of Innovation phase 2'!X7-'Forms of Innovation phase 2'!Y7)+1</f>
        <v>4</v>
      </c>
      <c r="J9" s="5" t="s">
        <v>130</v>
      </c>
      <c r="K9" s="3">
        <f>1/N6</f>
        <v>0.18181208613935193</v>
      </c>
      <c r="L9" s="3">
        <f>L7/N7</f>
        <v>0.57503575386816985</v>
      </c>
      <c r="M9" s="3">
        <f>1/N8</f>
        <v>0.24062192173191946</v>
      </c>
      <c r="N9" s="3">
        <v>1</v>
      </c>
    </row>
    <row r="10" spans="1:16" x14ac:dyDescent="0.25">
      <c r="A10">
        <f t="shared" si="0"/>
        <v>5</v>
      </c>
      <c r="B10" s="1">
        <f>ABS('Forms of Innovation phase 2'!V8-'Forms of Innovation phase 2'!W8)+1</f>
        <v>5</v>
      </c>
      <c r="C10" s="1">
        <f>ABS('Forms of Innovation phase 2'!V8-'Forms of Innovation phase 2'!X8)+1</f>
        <v>1</v>
      </c>
      <c r="D10" s="1">
        <f>ABS('Forms of Innovation phase 2'!V8-'Forms of Innovation phase 2'!Y8)+1</f>
        <v>5</v>
      </c>
      <c r="E10" s="1">
        <f>ABS('Forms of Innovation phase 2'!W8-'Forms of Innovation phase 2'!X8)+1</f>
        <v>5</v>
      </c>
      <c r="F10">
        <f>ABS('Forms of Innovation phase 2'!W8-'Forms of Innovation phase 2'!Y8)+1</f>
        <v>1</v>
      </c>
      <c r="G10">
        <f>ABS('Forms of Innovation phase 2'!X8-'Forms of Innovation phase 2'!Y8)+1</f>
        <v>5</v>
      </c>
      <c r="J10" s="5" t="s">
        <v>131</v>
      </c>
      <c r="K10" s="3">
        <f>SUM(K6:K9)</f>
        <v>1.8184137594823546</v>
      </c>
      <c r="L10" s="3">
        <f t="shared" ref="L10:N10" si="1">SUM(L6:L9)</f>
        <v>9.7530728732276071</v>
      </c>
      <c r="M10" s="3">
        <f t="shared" si="1"/>
        <v>3.8775740804524825</v>
      </c>
      <c r="N10" s="3">
        <f t="shared" si="1"/>
        <v>12.395104023146722</v>
      </c>
    </row>
    <row r="11" spans="1:16" x14ac:dyDescent="0.25">
      <c r="A11">
        <f t="shared" si="0"/>
        <v>6</v>
      </c>
      <c r="B11" s="1">
        <f>ABS('Forms of Innovation phase 2'!V9-'Forms of Innovation phase 2'!W9)+1</f>
        <v>4</v>
      </c>
      <c r="C11" s="1">
        <f>ABS('Forms of Innovation phase 2'!V9-'Forms of Innovation phase 2'!X9)+1</f>
        <v>3</v>
      </c>
      <c r="D11" s="1">
        <f>ABS('Forms of Innovation phase 2'!V9-'Forms of Innovation phase 2'!Y9)+1</f>
        <v>6</v>
      </c>
      <c r="E11" s="1">
        <f>ABS('Forms of Innovation phase 2'!W9-'Forms of Innovation phase 2'!X9)+1</f>
        <v>2</v>
      </c>
      <c r="F11">
        <f>ABS('Forms of Innovation phase 2'!W9-'Forms of Innovation phase 2'!Y9)+1</f>
        <v>3</v>
      </c>
      <c r="G11">
        <f>ABS('Forms of Innovation phase 2'!X9-'Forms of Innovation phase 2'!Y9)+1</f>
        <v>4</v>
      </c>
      <c r="K11" s="1"/>
      <c r="L11" s="1"/>
      <c r="M11" s="1"/>
      <c r="N11" s="1"/>
    </row>
    <row r="12" spans="1:16" x14ac:dyDescent="0.25">
      <c r="A12">
        <f t="shared" si="0"/>
        <v>7</v>
      </c>
      <c r="B12" s="1">
        <f>ABS('Forms of Innovation phase 2'!V10-'Forms of Innovation phase 2'!W10)+1</f>
        <v>7</v>
      </c>
      <c r="C12" s="1">
        <f>ABS('Forms of Innovation phase 2'!V10-'Forms of Innovation phase 2'!X10)+1</f>
        <v>1</v>
      </c>
      <c r="D12" s="1">
        <f>ABS('Forms of Innovation phase 2'!V10-'Forms of Innovation phase 2'!Y10)+1</f>
        <v>7</v>
      </c>
      <c r="E12" s="1">
        <f>ABS('Forms of Innovation phase 2'!W10-'Forms of Innovation phase 2'!X10)+1</f>
        <v>7</v>
      </c>
      <c r="F12">
        <f>ABS('Forms of Innovation phase 2'!W10-'Forms of Innovation phase 2'!Y10)+1</f>
        <v>1</v>
      </c>
      <c r="G12">
        <f>ABS('Forms of Innovation phase 2'!X10-'Forms of Innovation phase 2'!Y10)+1</f>
        <v>7</v>
      </c>
      <c r="J12" s="5"/>
      <c r="K12" s="1" t="s">
        <v>127</v>
      </c>
      <c r="L12" s="1" t="s">
        <v>128</v>
      </c>
      <c r="M12" s="1" t="s">
        <v>129</v>
      </c>
      <c r="N12" s="1" t="s">
        <v>130</v>
      </c>
      <c r="O12" s="8" t="s">
        <v>132</v>
      </c>
      <c r="P12" s="13" t="s">
        <v>139</v>
      </c>
    </row>
    <row r="13" spans="1:16" x14ac:dyDescent="0.25">
      <c r="A13">
        <f t="shared" si="0"/>
        <v>8</v>
      </c>
      <c r="B13" s="1">
        <f>ABS('Forms of Innovation phase 2'!V11-'Forms of Innovation phase 2'!W11)+1</f>
        <v>7</v>
      </c>
      <c r="C13" s="1">
        <f>ABS('Forms of Innovation phase 2'!V11-'Forms of Innovation phase 2'!X11)+1</f>
        <v>1</v>
      </c>
      <c r="D13" s="1">
        <f>ABS('Forms of Innovation phase 2'!V11-'Forms of Innovation phase 2'!Y11)+1</f>
        <v>7</v>
      </c>
      <c r="E13" s="1">
        <f>ABS('Forms of Innovation phase 2'!W11-'Forms of Innovation phase 2'!X11)+1</f>
        <v>7</v>
      </c>
      <c r="F13">
        <f>ABS('Forms of Innovation phase 2'!W11-'Forms of Innovation phase 2'!Y11)+1</f>
        <v>1</v>
      </c>
      <c r="G13">
        <f>ABS('Forms of Innovation phase 2'!X11-'Forms of Innovation phase 2'!Y11)+1</f>
        <v>7</v>
      </c>
      <c r="J13" s="5" t="s">
        <v>127</v>
      </c>
      <c r="K13" s="3">
        <f>K6/K$10</f>
        <v>0.54992984670588319</v>
      </c>
      <c r="L13" s="3">
        <f t="shared" ref="L13:N13" si="2">L6/L$10</f>
        <v>0.48817046289830568</v>
      </c>
      <c r="M13" s="3">
        <f t="shared" si="2"/>
        <v>0.60457570388335713</v>
      </c>
      <c r="N13" s="3">
        <f t="shared" si="2"/>
        <v>0.44373846239577869</v>
      </c>
      <c r="O13" s="3">
        <f>GEOMEAN(K13:N13)</f>
        <v>0.51804100650319262</v>
      </c>
      <c r="P13" s="3" cm="1">
        <f t="array" ref="P13">MMULT(K6:N6,O13:O16)/O13</f>
        <v>4.0690245087814425</v>
      </c>
    </row>
    <row r="14" spans="1:16" x14ac:dyDescent="0.25">
      <c r="A14">
        <f t="shared" si="0"/>
        <v>9</v>
      </c>
      <c r="B14" s="1">
        <f>ABS('Forms of Innovation phase 2'!V12-'Forms of Innovation phase 2'!W12)+1</f>
        <v>1</v>
      </c>
      <c r="C14" s="1">
        <f>ABS('Forms of Innovation phase 2'!V12-'Forms of Innovation phase 2'!X12)+1</f>
        <v>2</v>
      </c>
      <c r="D14" s="1">
        <f>ABS('Forms of Innovation phase 2'!V12-'Forms of Innovation phase 2'!Y12)+1</f>
        <v>2</v>
      </c>
      <c r="E14" s="1">
        <f>ABS('Forms of Innovation phase 2'!W12-'Forms of Innovation phase 2'!X12)+1</f>
        <v>2</v>
      </c>
      <c r="F14">
        <f>ABS('Forms of Innovation phase 2'!W12-'Forms of Innovation phase 2'!Y12)+1</f>
        <v>2</v>
      </c>
      <c r="G14">
        <f>ABS('Forms of Innovation phase 2'!X12-'Forms of Innovation phase 2'!Y12)+1</f>
        <v>1</v>
      </c>
      <c r="J14" s="5" t="s">
        <v>128</v>
      </c>
      <c r="K14" s="3">
        <f t="shared" ref="K14:N16" si="3">K7/K$10</f>
        <v>0.11550328160382822</v>
      </c>
      <c r="L14" s="3">
        <f t="shared" si="3"/>
        <v>0.10253178798089588</v>
      </c>
      <c r="M14" s="3">
        <f t="shared" si="3"/>
        <v>7.547633484206448E-2</v>
      </c>
      <c r="N14" s="3">
        <f t="shared" si="3"/>
        <v>0.14029912923804136</v>
      </c>
      <c r="O14" s="3">
        <f t="shared" ref="O14:O16" si="4">GEOMEAN(K14:N14)</f>
        <v>0.10582289979691438</v>
      </c>
      <c r="P14" s="3" cm="1">
        <f t="array" ref="P14">MMULT(K7:N7,O13:O16)/O14</f>
        <v>4.0423912013973471</v>
      </c>
    </row>
    <row r="15" spans="1:16" x14ac:dyDescent="0.25">
      <c r="A15">
        <f t="shared" si="0"/>
        <v>10</v>
      </c>
      <c r="B15" s="1">
        <f>ABS('Forms of Innovation phase 2'!V13-'Forms of Innovation phase 2'!W13)+1</f>
        <v>9</v>
      </c>
      <c r="C15" s="1">
        <f>ABS('Forms of Innovation phase 2'!V13-'Forms of Innovation phase 2'!X13)+1</f>
        <v>4</v>
      </c>
      <c r="D15" s="1">
        <f>ABS('Forms of Innovation phase 2'!V13-'Forms of Innovation phase 2'!Y13)+1</f>
        <v>9</v>
      </c>
      <c r="E15" s="1">
        <f>ABS('Forms of Innovation phase 2'!W13-'Forms of Innovation phase 2'!X13)+1</f>
        <v>6</v>
      </c>
      <c r="F15">
        <f>ABS('Forms of Innovation phase 2'!W13-'Forms of Innovation phase 2'!Y13)+1</f>
        <v>1</v>
      </c>
      <c r="G15">
        <f>ABS('Forms of Innovation phase 2'!X13-'Forms of Innovation phase 2'!Y13)+1</f>
        <v>6</v>
      </c>
      <c r="J15" s="5" t="s">
        <v>129</v>
      </c>
      <c r="K15" s="3">
        <f t="shared" si="3"/>
        <v>0.23458297903039796</v>
      </c>
      <c r="L15" s="3">
        <f t="shared" si="3"/>
        <v>0.35033830512375264</v>
      </c>
      <c r="M15" s="3">
        <f t="shared" si="3"/>
        <v>0.25789320313470526</v>
      </c>
      <c r="N15" s="3">
        <f t="shared" si="3"/>
        <v>0.33528539281773501</v>
      </c>
      <c r="O15" s="3">
        <f t="shared" si="4"/>
        <v>0.29034186543340246</v>
      </c>
      <c r="P15" s="3" cm="1">
        <f t="array" ref="P15">MMULT(K8:N8,O13:O16)/O15</f>
        <v>4.0614869977258037</v>
      </c>
    </row>
    <row r="16" spans="1:16" x14ac:dyDescent="0.25">
      <c r="A16">
        <f t="shared" si="0"/>
        <v>11</v>
      </c>
      <c r="B16" s="1">
        <f>ABS('Forms of Innovation phase 2'!V14-'Forms of Innovation phase 2'!W14)+1</f>
        <v>4</v>
      </c>
      <c r="C16" s="1">
        <f>ABS('Forms of Innovation phase 2'!V14-'Forms of Innovation phase 2'!X14)+1</f>
        <v>1</v>
      </c>
      <c r="D16" s="1">
        <f>ABS('Forms of Innovation phase 2'!V14-'Forms of Innovation phase 2'!Y14)+1</f>
        <v>3</v>
      </c>
      <c r="E16" s="1">
        <f>ABS('Forms of Innovation phase 2'!W14-'Forms of Innovation phase 2'!X14)+1</f>
        <v>4</v>
      </c>
      <c r="F16">
        <f>ABS('Forms of Innovation phase 2'!W14-'Forms of Innovation phase 2'!Y14)+1</f>
        <v>2</v>
      </c>
      <c r="G16">
        <f>ABS('Forms of Innovation phase 2'!X14-'Forms of Innovation phase 2'!Y14)+1</f>
        <v>3</v>
      </c>
      <c r="J16" s="5" t="s">
        <v>130</v>
      </c>
      <c r="K16" s="3">
        <f t="shared" si="3"/>
        <v>9.9983892659890633E-2</v>
      </c>
      <c r="L16" s="3">
        <f t="shared" si="3"/>
        <v>5.8959443997045821E-2</v>
      </c>
      <c r="M16" s="3">
        <f t="shared" si="3"/>
        <v>6.2054758139873052E-2</v>
      </c>
      <c r="N16" s="3">
        <f t="shared" si="3"/>
        <v>8.0677015548444905E-2</v>
      </c>
      <c r="O16" s="3">
        <f t="shared" si="4"/>
        <v>7.3705871042084953E-2</v>
      </c>
      <c r="P16" s="3" cm="1">
        <f t="array" ref="P16">MMULT(K9:N9,O13:O16)/O16</f>
        <v>4.0513265971812507</v>
      </c>
    </row>
    <row r="17" spans="1:16" x14ac:dyDescent="0.25">
      <c r="A17">
        <f t="shared" si="0"/>
        <v>12</v>
      </c>
      <c r="B17" s="1">
        <f>ABS('Forms of Innovation phase 2'!V15-'Forms of Innovation phase 2'!W15)+1</f>
        <v>1</v>
      </c>
      <c r="C17" s="1">
        <f>ABS('Forms of Innovation phase 2'!V15-'Forms of Innovation phase 2'!X15)+1</f>
        <v>1</v>
      </c>
      <c r="D17" s="1">
        <f>ABS('Forms of Innovation phase 2'!V15-'Forms of Innovation phase 2'!Y15)+1</f>
        <v>1</v>
      </c>
      <c r="E17" s="1">
        <f>ABS('Forms of Innovation phase 2'!W15-'Forms of Innovation phase 2'!X15)+1</f>
        <v>1</v>
      </c>
      <c r="F17">
        <f>ABS('Forms of Innovation phase 2'!W15-'Forms of Innovation phase 2'!Y15)+1</f>
        <v>1</v>
      </c>
      <c r="G17">
        <f>ABS('Forms of Innovation phase 2'!X15-'Forms of Innovation phase 2'!Y15)+1</f>
        <v>1</v>
      </c>
      <c r="K17" s="3">
        <f>SUM(K13:K16)</f>
        <v>1</v>
      </c>
      <c r="L17" s="3">
        <f t="shared" ref="L17:N17" si="5">SUM(L13:L16)</f>
        <v>1</v>
      </c>
      <c r="M17" s="3">
        <f t="shared" si="5"/>
        <v>0.99999999999999989</v>
      </c>
      <c r="N17" s="3">
        <f t="shared" si="5"/>
        <v>1</v>
      </c>
      <c r="O17" s="8" t="s">
        <v>140</v>
      </c>
      <c r="P17" s="3">
        <f>(AVERAGE(P13:P16)-4)/3</f>
        <v>1.8685775423820477E-2</v>
      </c>
    </row>
    <row r="18" spans="1:16" x14ac:dyDescent="0.25">
      <c r="A18">
        <f t="shared" si="0"/>
        <v>13</v>
      </c>
      <c r="B18" s="1">
        <f>ABS('Forms of Innovation phase 2'!V16-'Forms of Innovation phase 2'!W16)+1</f>
        <v>2</v>
      </c>
      <c r="C18" s="1">
        <f>ABS('Forms of Innovation phase 2'!V16-'Forms of Innovation phase 2'!X16)+1</f>
        <v>2</v>
      </c>
      <c r="D18" s="1">
        <f>ABS('Forms of Innovation phase 2'!V16-'Forms of Innovation phase 2'!Y16)+1</f>
        <v>4</v>
      </c>
      <c r="E18" s="1">
        <f>ABS('Forms of Innovation phase 2'!W16-'Forms of Innovation phase 2'!X16)+1</f>
        <v>1</v>
      </c>
      <c r="F18">
        <f>ABS('Forms of Innovation phase 2'!W16-'Forms of Innovation phase 2'!Y16)+1</f>
        <v>3</v>
      </c>
      <c r="G18">
        <f>ABS('Forms of Innovation phase 2'!X16-'Forms of Innovation phase 2'!Y16)+1</f>
        <v>3</v>
      </c>
      <c r="O18" s="8" t="s">
        <v>141</v>
      </c>
      <c r="P18" s="3">
        <v>0.9</v>
      </c>
    </row>
    <row r="19" spans="1:16" x14ac:dyDescent="0.25">
      <c r="A19">
        <f t="shared" si="0"/>
        <v>14</v>
      </c>
      <c r="B19" s="1">
        <f>ABS('Forms of Innovation phase 2'!V17-'Forms of Innovation phase 2'!W17)+1</f>
        <v>8</v>
      </c>
      <c r="C19" s="1">
        <f>ABS('Forms of Innovation phase 2'!V17-'Forms of Innovation phase 2'!X17)+1</f>
        <v>1</v>
      </c>
      <c r="D19" s="1">
        <f>ABS('Forms of Innovation phase 2'!V17-'Forms of Innovation phase 2'!Y17)+1</f>
        <v>4</v>
      </c>
      <c r="E19" s="1">
        <f>ABS('Forms of Innovation phase 2'!W17-'Forms of Innovation phase 2'!X17)+1</f>
        <v>8</v>
      </c>
      <c r="F19">
        <f>ABS('Forms of Innovation phase 2'!W17-'Forms of Innovation phase 2'!Y17)+1</f>
        <v>5</v>
      </c>
      <c r="G19">
        <f>ABS('Forms of Innovation phase 2'!X17-'Forms of Innovation phase 2'!Y17)+1</f>
        <v>4</v>
      </c>
      <c r="O19" s="8" t="s">
        <v>142</v>
      </c>
      <c r="P19" s="3">
        <f>P17/P18</f>
        <v>2.0761972693133863E-2</v>
      </c>
    </row>
    <row r="20" spans="1:16" x14ac:dyDescent="0.25">
      <c r="A20">
        <f t="shared" si="0"/>
        <v>15</v>
      </c>
      <c r="B20" s="1">
        <f>ABS('Forms of Innovation phase 2'!V18-'Forms of Innovation phase 2'!W18)+1</f>
        <v>6</v>
      </c>
      <c r="C20" s="1">
        <f>ABS('Forms of Innovation phase 2'!V18-'Forms of Innovation phase 2'!X18)+1</f>
        <v>6</v>
      </c>
      <c r="D20" s="1">
        <f>ABS('Forms of Innovation phase 2'!V18-'Forms of Innovation phase 2'!Y18)+1</f>
        <v>6</v>
      </c>
      <c r="E20" s="1">
        <f>ABS('Forms of Innovation phase 2'!W18-'Forms of Innovation phase 2'!X18)+1</f>
        <v>1</v>
      </c>
      <c r="F20">
        <f>ABS('Forms of Innovation phase 2'!W18-'Forms of Innovation phase 2'!Y18)+1</f>
        <v>1</v>
      </c>
      <c r="G20">
        <f>ABS('Forms of Innovation phase 2'!X18-'Forms of Innovation phase 2'!Y18)+1</f>
        <v>1</v>
      </c>
    </row>
    <row r="21" spans="1:16" x14ac:dyDescent="0.25">
      <c r="A21">
        <f t="shared" si="0"/>
        <v>16</v>
      </c>
      <c r="B21" s="1">
        <f>ABS('Forms of Innovation phase 2'!V19-'Forms of Innovation phase 2'!W19)+1</f>
        <v>3</v>
      </c>
      <c r="C21" s="1">
        <f>ABS('Forms of Innovation phase 2'!V19-'Forms of Innovation phase 2'!X19)+1</f>
        <v>3</v>
      </c>
      <c r="D21" s="1">
        <f>ABS('Forms of Innovation phase 2'!V19-'Forms of Innovation phase 2'!Y19)+1</f>
        <v>4</v>
      </c>
      <c r="E21" s="1">
        <f>ABS('Forms of Innovation phase 2'!W19-'Forms of Innovation phase 2'!X19)+1</f>
        <v>1</v>
      </c>
      <c r="F21">
        <f>ABS('Forms of Innovation phase 2'!W19-'Forms of Innovation phase 2'!Y19)+1</f>
        <v>2</v>
      </c>
      <c r="G21">
        <f>ABS('Forms of Innovation phase 2'!X19-'Forms of Innovation phase 2'!Y19)+1</f>
        <v>2</v>
      </c>
    </row>
    <row r="22" spans="1:16" x14ac:dyDescent="0.25">
      <c r="A22">
        <f t="shared" si="0"/>
        <v>17</v>
      </c>
      <c r="B22" s="1">
        <f>ABS('Forms of Innovation phase 2'!V20-'Forms of Innovation phase 2'!W20)+1</f>
        <v>1</v>
      </c>
      <c r="C22" s="1">
        <f>ABS('Forms of Innovation phase 2'!V20-'Forms of Innovation phase 2'!X20)+1</f>
        <v>3</v>
      </c>
      <c r="D22" s="1">
        <f>ABS('Forms of Innovation phase 2'!V20-'Forms of Innovation phase 2'!Y20)+1</f>
        <v>1</v>
      </c>
      <c r="E22" s="1">
        <f>ABS('Forms of Innovation phase 2'!W20-'Forms of Innovation phase 2'!X20)+1</f>
        <v>3</v>
      </c>
      <c r="F22">
        <f>ABS('Forms of Innovation phase 2'!W20-'Forms of Innovation phase 2'!Y20)+1</f>
        <v>1</v>
      </c>
      <c r="G22">
        <f>ABS('Forms of Innovation phase 2'!X20-'Forms of Innovation phase 2'!Y20)+1</f>
        <v>3</v>
      </c>
    </row>
    <row r="23" spans="1:16" x14ac:dyDescent="0.25">
      <c r="A23">
        <f t="shared" si="0"/>
        <v>18</v>
      </c>
      <c r="B23" s="1">
        <f>ABS('Forms of Innovation phase 2'!V21-'Forms of Innovation phase 2'!W21)+1</f>
        <v>1</v>
      </c>
      <c r="C23" s="1">
        <f>ABS('Forms of Innovation phase 2'!V21-'Forms of Innovation phase 2'!X21)+1</f>
        <v>1</v>
      </c>
      <c r="D23" s="1">
        <f>ABS('Forms of Innovation phase 2'!V21-'Forms of Innovation phase 2'!Y21)+1</f>
        <v>1</v>
      </c>
      <c r="E23" s="1">
        <f>ABS('Forms of Innovation phase 2'!W21-'Forms of Innovation phase 2'!X21)+1</f>
        <v>1</v>
      </c>
      <c r="F23">
        <f>ABS('Forms of Innovation phase 2'!W21-'Forms of Innovation phase 2'!Y21)+1</f>
        <v>1</v>
      </c>
      <c r="G23">
        <f>ABS('Forms of Innovation phase 2'!X21-'Forms of Innovation phase 2'!Y21)+1</f>
        <v>1</v>
      </c>
    </row>
    <row r="24" spans="1:16" x14ac:dyDescent="0.25">
      <c r="A24">
        <f t="shared" si="0"/>
        <v>19</v>
      </c>
      <c r="B24" s="1">
        <f>ABS('Forms of Innovation phase 2'!V22-'Forms of Innovation phase 2'!W22)+1</f>
        <v>3</v>
      </c>
      <c r="C24" s="1">
        <f>ABS('Forms of Innovation phase 2'!V22-'Forms of Innovation phase 2'!X22)+1</f>
        <v>5</v>
      </c>
      <c r="D24" s="1">
        <f>ABS('Forms of Innovation phase 2'!V22-'Forms of Innovation phase 2'!Y22)+1</f>
        <v>5</v>
      </c>
      <c r="E24" s="1">
        <f>ABS('Forms of Innovation phase 2'!W22-'Forms of Innovation phase 2'!X22)+1</f>
        <v>3</v>
      </c>
      <c r="F24">
        <f>ABS('Forms of Innovation phase 2'!W22-'Forms of Innovation phase 2'!Y22)+1</f>
        <v>7</v>
      </c>
      <c r="G24">
        <f>ABS('Forms of Innovation phase 2'!X22-'Forms of Innovation phase 2'!Y22)+1</f>
        <v>9</v>
      </c>
    </row>
    <row r="25" spans="1:16" x14ac:dyDescent="0.25">
      <c r="A25">
        <f t="shared" si="0"/>
        <v>20</v>
      </c>
      <c r="B25" s="1">
        <f>ABS('Forms of Innovation phase 2'!V23-'Forms of Innovation phase 2'!W23)+1</f>
        <v>1</v>
      </c>
      <c r="C25" s="1">
        <f>ABS('Forms of Innovation phase 2'!V23-'Forms of Innovation phase 2'!X23)+1</f>
        <v>1</v>
      </c>
      <c r="D25" s="1">
        <f>ABS('Forms of Innovation phase 2'!V23-'Forms of Innovation phase 2'!Y23)+1</f>
        <v>1</v>
      </c>
      <c r="E25" s="1">
        <f>ABS('Forms of Innovation phase 2'!W23-'Forms of Innovation phase 2'!X23)+1</f>
        <v>1</v>
      </c>
      <c r="F25">
        <f>ABS('Forms of Innovation phase 2'!W23-'Forms of Innovation phase 2'!Y23)+1</f>
        <v>1</v>
      </c>
      <c r="G25">
        <f>ABS('Forms of Innovation phase 2'!X23-'Forms of Innovation phase 2'!Y23)+1</f>
        <v>1</v>
      </c>
    </row>
    <row r="26" spans="1:16" x14ac:dyDescent="0.25">
      <c r="A26">
        <f t="shared" si="0"/>
        <v>21</v>
      </c>
      <c r="B26" s="1">
        <f>ABS('Forms of Innovation phase 2'!V24-'Forms of Innovation phase 2'!W24)+1</f>
        <v>1</v>
      </c>
      <c r="C26" s="1">
        <f>ABS('Forms of Innovation phase 2'!V24-'Forms of Innovation phase 2'!X24)+1</f>
        <v>1</v>
      </c>
      <c r="D26" s="1">
        <f>ABS('Forms of Innovation phase 2'!V24-'Forms of Innovation phase 2'!Y24)+1</f>
        <v>1</v>
      </c>
      <c r="E26" s="1">
        <f>ABS('Forms of Innovation phase 2'!W24-'Forms of Innovation phase 2'!X24)+1</f>
        <v>1</v>
      </c>
      <c r="F26">
        <f>ABS('Forms of Innovation phase 2'!W24-'Forms of Innovation phase 2'!Y24)+1</f>
        <v>1</v>
      </c>
      <c r="G26">
        <f>ABS('Forms of Innovation phase 2'!X24-'Forms of Innovation phase 2'!Y24)+1</f>
        <v>1</v>
      </c>
    </row>
    <row r="27" spans="1:16" x14ac:dyDescent="0.25">
      <c r="A27">
        <f t="shared" si="0"/>
        <v>22</v>
      </c>
      <c r="B27" s="1">
        <f>ABS('Forms of Innovation phase 2'!V25-'Forms of Innovation phase 2'!W25)+1</f>
        <v>2</v>
      </c>
      <c r="C27" s="1">
        <f>ABS('Forms of Innovation phase 2'!V25-'Forms of Innovation phase 2'!X25)+1</f>
        <v>2</v>
      </c>
      <c r="D27" s="1">
        <f>ABS('Forms of Innovation phase 2'!V25-'Forms of Innovation phase 2'!Y25)+1</f>
        <v>5</v>
      </c>
      <c r="E27" s="1">
        <f>ABS('Forms of Innovation phase 2'!W25-'Forms of Innovation phase 2'!X25)+1</f>
        <v>1</v>
      </c>
      <c r="F27">
        <f>ABS('Forms of Innovation phase 2'!W25-'Forms of Innovation phase 2'!Y25)+1</f>
        <v>4</v>
      </c>
      <c r="G27">
        <f>ABS('Forms of Innovation phase 2'!X25-'Forms of Innovation phase 2'!Y25)+1</f>
        <v>4</v>
      </c>
    </row>
    <row r="28" spans="1:16" x14ac:dyDescent="0.25">
      <c r="A28">
        <f t="shared" si="0"/>
        <v>23</v>
      </c>
      <c r="B28" s="1">
        <f>ABS('Forms of Innovation phase 2'!V26-'Forms of Innovation phase 2'!W26)+1</f>
        <v>5</v>
      </c>
      <c r="C28" s="1">
        <f>ABS('Forms of Innovation phase 2'!V26-'Forms of Innovation phase 2'!X26)+1</f>
        <v>2</v>
      </c>
      <c r="D28" s="1">
        <f>ABS('Forms of Innovation phase 2'!V26-'Forms of Innovation phase 2'!Y26)+1</f>
        <v>3</v>
      </c>
      <c r="E28" s="1">
        <f>ABS('Forms of Innovation phase 2'!W26-'Forms of Innovation phase 2'!X26)+1</f>
        <v>4</v>
      </c>
      <c r="F28">
        <f>ABS('Forms of Innovation phase 2'!W26-'Forms of Innovation phase 2'!Y26)+1</f>
        <v>3</v>
      </c>
      <c r="G28">
        <f>ABS('Forms of Innovation phase 2'!X26-'Forms of Innovation phase 2'!Y26)+1</f>
        <v>2</v>
      </c>
    </row>
    <row r="29" spans="1:16" x14ac:dyDescent="0.25">
      <c r="A29">
        <f t="shared" si="0"/>
        <v>24</v>
      </c>
      <c r="B29" s="1">
        <f>ABS('Forms of Innovation phase 2'!V27-'Forms of Innovation phase 2'!W27)+1</f>
        <v>8</v>
      </c>
      <c r="C29" s="1">
        <f>ABS('Forms of Innovation phase 2'!V27-'Forms of Innovation phase 2'!X27)+1</f>
        <v>9</v>
      </c>
      <c r="D29" s="1">
        <f>ABS('Forms of Innovation phase 2'!V27-'Forms of Innovation phase 2'!Y27)+1</f>
        <v>9</v>
      </c>
      <c r="E29" s="1">
        <f>ABS('Forms of Innovation phase 2'!W27-'Forms of Innovation phase 2'!X27)+1</f>
        <v>2</v>
      </c>
      <c r="F29">
        <f>ABS('Forms of Innovation phase 2'!W27-'Forms of Innovation phase 2'!Y27)+1</f>
        <v>2</v>
      </c>
      <c r="G29">
        <f>ABS('Forms of Innovation phase 2'!X27-'Forms of Innovation phase 2'!Y27)+1</f>
        <v>1</v>
      </c>
    </row>
    <row r="30" spans="1:16" x14ac:dyDescent="0.25">
      <c r="A30">
        <f t="shared" si="0"/>
        <v>25</v>
      </c>
      <c r="B30" s="1">
        <f>ABS('Forms of Innovation phase 2'!V28-'Forms of Innovation phase 2'!W28)+1</f>
        <v>5</v>
      </c>
      <c r="C30" s="1">
        <f>ABS('Forms of Innovation phase 2'!V28-'Forms of Innovation phase 2'!X28)+1</f>
        <v>1</v>
      </c>
      <c r="D30" s="1">
        <f>ABS('Forms of Innovation phase 2'!V28-'Forms of Innovation phase 2'!Y28)+1</f>
        <v>2</v>
      </c>
      <c r="E30" s="1">
        <f>ABS('Forms of Innovation phase 2'!W28-'Forms of Innovation phase 2'!X28)+1</f>
        <v>5</v>
      </c>
      <c r="F30">
        <f>ABS('Forms of Innovation phase 2'!W28-'Forms of Innovation phase 2'!Y28)+1</f>
        <v>4</v>
      </c>
      <c r="G30">
        <f>ABS('Forms of Innovation phase 2'!X28-'Forms of Innovation phase 2'!Y28)+1</f>
        <v>2</v>
      </c>
    </row>
    <row r="32" spans="1:16" x14ac:dyDescent="0.25">
      <c r="B32" s="3">
        <f t="shared" ref="B32:G32" si="6">GEOMEAN(B6:B30)</f>
        <v>3.1524814668791383</v>
      </c>
      <c r="C32" s="3">
        <f t="shared" si="6"/>
        <v>1.8617593771322289</v>
      </c>
      <c r="D32" s="3">
        <f t="shared" si="6"/>
        <v>3.500110005669403</v>
      </c>
      <c r="E32" s="3">
        <f t="shared" si="6"/>
        <v>2.4230325160548354</v>
      </c>
      <c r="F32" s="3">
        <f t="shared" si="6"/>
        <v>1.9200196398886749</v>
      </c>
      <c r="G32" s="3">
        <f t="shared" si="6"/>
        <v>2.7085686209017532</v>
      </c>
    </row>
    <row r="34" spans="1:6" x14ac:dyDescent="0.25">
      <c r="B34" s="1" t="s">
        <v>127</v>
      </c>
      <c r="C34" s="1" t="s">
        <v>128</v>
      </c>
      <c r="D34" s="1" t="s">
        <v>129</v>
      </c>
      <c r="E34" s="1" t="s">
        <v>130</v>
      </c>
    </row>
    <row r="35" spans="1:6" x14ac:dyDescent="0.25">
      <c r="A35" s="5" t="s">
        <v>127</v>
      </c>
      <c r="B35" s="3">
        <v>1</v>
      </c>
      <c r="C35" s="3">
        <f>B32</f>
        <v>3.1524814668791383</v>
      </c>
      <c r="D35" s="3">
        <f>C32</f>
        <v>1.8617593771322289</v>
      </c>
      <c r="E35" s="3">
        <f>D32</f>
        <v>3.500110005669403</v>
      </c>
    </row>
    <row r="36" spans="1:6" x14ac:dyDescent="0.25">
      <c r="A36" s="5" t="s">
        <v>128</v>
      </c>
      <c r="B36" s="3">
        <f>1/C35</f>
        <v>0.31721042946843075</v>
      </c>
      <c r="C36" s="3">
        <v>1</v>
      </c>
      <c r="D36" s="3">
        <f>E32</f>
        <v>2.4230325160548354</v>
      </c>
      <c r="E36" s="3">
        <f>F32</f>
        <v>1.9200196398886749</v>
      </c>
    </row>
    <row r="37" spans="1:6" x14ac:dyDescent="0.25">
      <c r="A37" s="5" t="s">
        <v>129</v>
      </c>
      <c r="B37" s="3">
        <f>1/D35</f>
        <v>0.5371263398927284</v>
      </c>
      <c r="C37" s="3">
        <f>1/D36</f>
        <v>0.41270597624013439</v>
      </c>
      <c r="D37" s="3">
        <v>1</v>
      </c>
      <c r="E37" s="3">
        <f>G32</f>
        <v>2.7085686209017532</v>
      </c>
    </row>
    <row r="38" spans="1:6" x14ac:dyDescent="0.25">
      <c r="A38" s="5" t="s">
        <v>130</v>
      </c>
      <c r="B38" s="3">
        <f>1/E35</f>
        <v>0.28570530594187654</v>
      </c>
      <c r="C38" s="3">
        <f>C36/E36</f>
        <v>0.52082800572705668</v>
      </c>
      <c r="D38" s="3">
        <f>1/E37</f>
        <v>0.36919869494281959</v>
      </c>
      <c r="E38" s="3">
        <v>1</v>
      </c>
    </row>
    <row r="39" spans="1:6" x14ac:dyDescent="0.25">
      <c r="A39" s="5" t="s">
        <v>131</v>
      </c>
      <c r="B39" s="3">
        <f>SUM(B35:B38)</f>
        <v>2.1400420753030356</v>
      </c>
      <c r="C39" s="3">
        <f t="shared" ref="C39:E39" si="7">SUM(C35:C38)</f>
        <v>5.0860154488463296</v>
      </c>
      <c r="D39" s="3">
        <f t="shared" si="7"/>
        <v>5.6539905881298838</v>
      </c>
      <c r="E39" s="3">
        <f t="shared" si="7"/>
        <v>9.1286982664598302</v>
      </c>
    </row>
    <row r="41" spans="1:6" x14ac:dyDescent="0.25">
      <c r="A41" s="5"/>
      <c r="B41" s="1" t="s">
        <v>127</v>
      </c>
      <c r="C41" s="1" t="s">
        <v>128</v>
      </c>
      <c r="D41" s="1" t="s">
        <v>129</v>
      </c>
      <c r="E41" s="1" t="s">
        <v>130</v>
      </c>
      <c r="F41" s="1" t="s">
        <v>132</v>
      </c>
    </row>
    <row r="42" spans="1:6" x14ac:dyDescent="0.25">
      <c r="A42" s="5" t="s">
        <v>127</v>
      </c>
      <c r="B42" s="3">
        <f>B35/B$39</f>
        <v>0.46728053225701061</v>
      </c>
      <c r="C42" s="3">
        <f t="shared" ref="C42:E42" si="8">C35/C$39</f>
        <v>0.61983324639610005</v>
      </c>
      <c r="D42" s="3">
        <f t="shared" si="8"/>
        <v>0.32928236227362118</v>
      </c>
      <c r="E42" s="3">
        <f t="shared" si="8"/>
        <v>0.38341830384835018</v>
      </c>
      <c r="F42" s="3">
        <f>GEOMEAN(B42:E42)</f>
        <v>0.4372939474342179</v>
      </c>
    </row>
    <row r="43" spans="1:6" x14ac:dyDescent="0.25">
      <c r="A43" s="5" t="s">
        <v>128</v>
      </c>
      <c r="B43" s="3">
        <f t="shared" ref="B43:E45" si="9">B36/B$39</f>
        <v>0.14822625831948325</v>
      </c>
      <c r="C43" s="3">
        <f t="shared" si="9"/>
        <v>0.19661757028811855</v>
      </c>
      <c r="D43" s="3">
        <f t="shared" si="9"/>
        <v>0.42855262637716535</v>
      </c>
      <c r="E43" s="3">
        <f t="shared" si="9"/>
        <v>0.21032786754964913</v>
      </c>
      <c r="F43" s="3">
        <f t="shared" ref="F43:F45" si="10">GEOMEAN(B43:E43)</f>
        <v>0.22639254030204947</v>
      </c>
    </row>
    <row r="44" spans="1:6" x14ac:dyDescent="0.25">
      <c r="A44" s="5" t="s">
        <v>129</v>
      </c>
      <c r="B44" s="3">
        <f t="shared" si="9"/>
        <v>0.25098868199433411</v>
      </c>
      <c r="C44" s="3">
        <f t="shared" si="9"/>
        <v>8.1145246291721207E-2</v>
      </c>
      <c r="D44" s="3">
        <f t="shared" si="9"/>
        <v>0.17686623003926161</v>
      </c>
      <c r="E44" s="3">
        <f t="shared" si="9"/>
        <v>0.29670918479729247</v>
      </c>
      <c r="F44" s="3">
        <f t="shared" si="10"/>
        <v>0.18081034817063876</v>
      </c>
    </row>
    <row r="45" spans="1:6" x14ac:dyDescent="0.25">
      <c r="A45" s="5" t="s">
        <v>130</v>
      </c>
      <c r="B45" s="3">
        <f t="shared" si="9"/>
        <v>0.13350452742917213</v>
      </c>
      <c r="C45" s="3">
        <f t="shared" si="9"/>
        <v>0.10240393702406017</v>
      </c>
      <c r="D45" s="3">
        <f t="shared" si="9"/>
        <v>6.5298781309951898E-2</v>
      </c>
      <c r="E45" s="3">
        <f t="shared" si="9"/>
        <v>0.10954464380470827</v>
      </c>
      <c r="F45" s="3">
        <f t="shared" si="10"/>
        <v>9.9443686967015499E-2</v>
      </c>
    </row>
    <row r="46" spans="1:6" x14ac:dyDescent="0.25">
      <c r="B46" s="3">
        <f>SUM(B42:B45)</f>
        <v>1</v>
      </c>
      <c r="C46" s="3">
        <f t="shared" ref="C46:E46" si="11">SUM(C42:C45)</f>
        <v>1</v>
      </c>
      <c r="D46" s="3">
        <f t="shared" si="11"/>
        <v>1</v>
      </c>
      <c r="E46" s="3">
        <f t="shared" si="11"/>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96B49-056C-47EC-B7EB-CABCE4E5B3E3}">
  <dimension ref="A1:P46"/>
  <sheetViews>
    <sheetView workbookViewId="0">
      <selection activeCell="O13" sqref="O13:P20"/>
    </sheetView>
  </sheetViews>
  <sheetFormatPr defaultRowHeight="15" x14ac:dyDescent="0.25"/>
  <cols>
    <col min="1" max="1" width="18.5703125" customWidth="1"/>
    <col min="2" max="5" width="16" style="1" customWidth="1"/>
  </cols>
  <sheetData>
    <row r="1" spans="1:16" x14ac:dyDescent="0.25">
      <c r="B1" s="1" t="s">
        <v>117</v>
      </c>
      <c r="C1" s="1" t="s">
        <v>118</v>
      </c>
      <c r="D1" s="1" t="s">
        <v>119</v>
      </c>
      <c r="E1" s="1" t="s">
        <v>120</v>
      </c>
    </row>
    <row r="2" spans="1:16" x14ac:dyDescent="0.25">
      <c r="A2" t="s">
        <v>115</v>
      </c>
      <c r="B2" s="3" cm="1">
        <f t="array" ref="B2">GEOMEAN(IF('Forms of Innovation phase 2'!AC$4:AC$28&gt;0,'Forms of Innovation phase 2'!AC$4:AC$28))</f>
        <v>6.1532408349017516</v>
      </c>
      <c r="C2" s="3" cm="1">
        <f t="array" ref="C2">GEOMEAN(IF('Forms of Innovation phase 2'!AD$4:AD$28&gt;0,'Forms of Innovation phase 2'!AD$4:AD$28))</f>
        <v>5.5307698708911266</v>
      </c>
      <c r="D2" s="3" cm="1">
        <f t="array" ref="D2">GEOMEAN(IF('Forms of Innovation phase 2'!AE$4:AE$28&gt;0,'Forms of Innovation phase 2'!AE$4:AE$28))</f>
        <v>6.1541809665576777</v>
      </c>
      <c r="E2" s="3" cm="1">
        <f t="array" ref="E2">GEOMEAN(IF('Forms of Innovation phase 2'!AF$4:AF$28&gt;0,'Forms of Innovation phase 2'!AF$4:AF$28))</f>
        <v>5.2851149133287327</v>
      </c>
      <c r="K2" s="6">
        <f>B2-C2</f>
        <v>0.62247096401062496</v>
      </c>
      <c r="L2" s="6">
        <f>B2-D2</f>
        <v>-9.4013165592610193E-4</v>
      </c>
      <c r="M2" s="6">
        <f>B2-E2</f>
        <v>0.86812592157301882</v>
      </c>
      <c r="N2" s="6">
        <f>C2-D2</f>
        <v>-0.62341109566655106</v>
      </c>
      <c r="O2" s="6">
        <f>C2-E2</f>
        <v>0.24565495756239386</v>
      </c>
      <c r="P2" s="6">
        <f>D2-E2</f>
        <v>0.86906605322894492</v>
      </c>
    </row>
    <row r="3" spans="1:16" x14ac:dyDescent="0.25">
      <c r="A3" t="s">
        <v>116</v>
      </c>
      <c r="B3" s="3">
        <f>AVERAGE('Forms of Innovation phase 2'!AC$4:AC$28)</f>
        <v>6.5652173913043477</v>
      </c>
      <c r="C3" s="3">
        <f>AVERAGE('Forms of Innovation phase 2'!AD$4:AD$28)</f>
        <v>6.0434782608695654</v>
      </c>
      <c r="D3" s="3">
        <f>AVERAGE('Forms of Innovation phase 2'!AE$4:AE$28)</f>
        <v>6.5652173913043477</v>
      </c>
      <c r="E3" s="3">
        <f>AVERAGE('Forms of Innovation phase 2'!AF$4:AF$28)</f>
        <v>5.9565217391304346</v>
      </c>
    </row>
    <row r="5" spans="1:16" x14ac:dyDescent="0.25">
      <c r="B5" s="1" t="s">
        <v>121</v>
      </c>
      <c r="C5" s="1" t="s">
        <v>122</v>
      </c>
      <c r="D5" s="1" t="s">
        <v>123</v>
      </c>
      <c r="E5" s="1" t="s">
        <v>124</v>
      </c>
      <c r="F5" s="1" t="s">
        <v>125</v>
      </c>
      <c r="G5" s="1" t="s">
        <v>126</v>
      </c>
    </row>
    <row r="6" spans="1:16" x14ac:dyDescent="0.25">
      <c r="A6">
        <v>1</v>
      </c>
      <c r="B6" s="1">
        <f>ABS('Forms of Innovation phase 2'!AC4-'Forms of Innovation phase 2'!AD4)+1</f>
        <v>2</v>
      </c>
      <c r="C6" s="1">
        <f>ABS('Forms of Innovation phase 2'!AC4-'Forms of Innovation phase 2'!AE4)+1</f>
        <v>2</v>
      </c>
      <c r="D6" s="1">
        <f>ABS('Forms of Innovation phase 2'!AC4-'Forms of Innovation phase 2'!AF4)+1</f>
        <v>3</v>
      </c>
      <c r="E6" s="1">
        <f>ABS('Forms of Innovation phase 2'!AD4-'Forms of Innovation phase 2'!AE4)+1</f>
        <v>1</v>
      </c>
      <c r="F6">
        <f>ABS('Forms of Innovation phase 2'!AD4-'Forms of Innovation phase 2'!AF4)+1</f>
        <v>4</v>
      </c>
      <c r="G6">
        <f>ABS('Forms of Innovation phase 2'!AE4-'Forms of Innovation phase 2'!AF4)+1</f>
        <v>4</v>
      </c>
      <c r="K6" s="1" t="s">
        <v>127</v>
      </c>
      <c r="L6" s="1" t="s">
        <v>128</v>
      </c>
      <c r="M6" s="1" t="s">
        <v>129</v>
      </c>
      <c r="N6" s="1" t="s">
        <v>130</v>
      </c>
    </row>
    <row r="7" spans="1:16" x14ac:dyDescent="0.25">
      <c r="A7">
        <f>A6+1</f>
        <v>2</v>
      </c>
      <c r="B7" s="1">
        <f>ABS('Forms of Innovation phase 2'!AC5-'Forms of Innovation phase 2'!AD5)+1</f>
        <v>1</v>
      </c>
      <c r="C7" s="1">
        <f>ABS('Forms of Innovation phase 2'!AC5-'Forms of Innovation phase 2'!AE5)+1</f>
        <v>4</v>
      </c>
      <c r="D7" s="1">
        <f>ABS('Forms of Innovation phase 2'!AC5-'Forms of Innovation phase 2'!AF5)+1</f>
        <v>4</v>
      </c>
      <c r="E7" s="1">
        <f>ABS('Forms of Innovation phase 2'!AD5-'Forms of Innovation phase 2'!AE5)+1</f>
        <v>4</v>
      </c>
      <c r="F7">
        <f>ABS('Forms of Innovation phase 2'!AD5-'Forms of Innovation phase 2'!AF5)+1</f>
        <v>4</v>
      </c>
      <c r="G7">
        <f>ABS('Forms of Innovation phase 2'!AE5-'Forms of Innovation phase 2'!AF5)+1</f>
        <v>1</v>
      </c>
      <c r="J7" s="5" t="s">
        <v>127</v>
      </c>
      <c r="K7" s="3">
        <v>1</v>
      </c>
      <c r="L7" s="3">
        <f>ABS(B2-C2)+1</f>
        <v>1.622470964010625</v>
      </c>
      <c r="M7" s="3">
        <f>ABS(B2-D2)+1</f>
        <v>1.0009401316559261</v>
      </c>
      <c r="N7" s="3">
        <f>ABS(B2-E2)+1</f>
        <v>1.8681259215730188</v>
      </c>
    </row>
    <row r="8" spans="1:16" x14ac:dyDescent="0.25">
      <c r="A8">
        <f t="shared" ref="A8:A30" si="0">A7+1</f>
        <v>3</v>
      </c>
      <c r="B8" s="1">
        <f>ABS('Forms of Innovation phase 2'!AC6-'Forms of Innovation phase 2'!AD6)+1</f>
        <v>1</v>
      </c>
      <c r="C8" s="1">
        <f>ABS('Forms of Innovation phase 2'!AC6-'Forms of Innovation phase 2'!AE6)+1</f>
        <v>4</v>
      </c>
      <c r="D8" s="1">
        <f>ABS('Forms of Innovation phase 2'!AC6-'Forms of Innovation phase 2'!AF6)+1</f>
        <v>4</v>
      </c>
      <c r="E8" s="1">
        <f>ABS('Forms of Innovation phase 2'!AD6-'Forms of Innovation phase 2'!AE6)+1</f>
        <v>4</v>
      </c>
      <c r="F8">
        <f>ABS('Forms of Innovation phase 2'!AD6-'Forms of Innovation phase 2'!AF6)+1</f>
        <v>4</v>
      </c>
      <c r="G8">
        <f>ABS('Forms of Innovation phase 2'!AE6-'Forms of Innovation phase 2'!AF6)+1</f>
        <v>1</v>
      </c>
      <c r="J8" s="5" t="s">
        <v>128</v>
      </c>
      <c r="K8" s="3">
        <f>1/L7</f>
        <v>0.6163438497093815</v>
      </c>
      <c r="L8" s="3">
        <v>1</v>
      </c>
      <c r="M8" s="3">
        <f>1/(ABS(C2-D2)+1)</f>
        <v>0.61598691956051543</v>
      </c>
      <c r="N8" s="3">
        <f>ABS(C2-E2)+1</f>
        <v>1.2456549575623939</v>
      </c>
    </row>
    <row r="9" spans="1:16" x14ac:dyDescent="0.25">
      <c r="A9">
        <f t="shared" si="0"/>
        <v>4</v>
      </c>
      <c r="B9" s="1">
        <f>ABS('Forms of Innovation phase 2'!AC7-'Forms of Innovation phase 2'!AD7)+1</f>
        <v>2</v>
      </c>
      <c r="C9" s="1">
        <f>ABS('Forms of Innovation phase 2'!AC7-'Forms of Innovation phase 2'!AE7)+1</f>
        <v>1</v>
      </c>
      <c r="D9" s="1">
        <f>ABS('Forms of Innovation phase 2'!AC7-'Forms of Innovation phase 2'!AF7)+1</f>
        <v>1</v>
      </c>
      <c r="E9" s="1">
        <f>ABS('Forms of Innovation phase 2'!AD7-'Forms of Innovation phase 2'!AE7)+1</f>
        <v>2</v>
      </c>
      <c r="F9">
        <f>ABS('Forms of Innovation phase 2'!AD7-'Forms of Innovation phase 2'!AF7)+1</f>
        <v>2</v>
      </c>
      <c r="G9">
        <f>ABS('Forms of Innovation phase 2'!AE7-'Forms of Innovation phase 2'!AF7)+1</f>
        <v>1</v>
      </c>
      <c r="J9" s="5" t="s">
        <v>129</v>
      </c>
      <c r="K9" s="3">
        <f>1/M7</f>
        <v>0.99906075136145178</v>
      </c>
      <c r="L9" s="3">
        <f>1/M8</f>
        <v>1.6234110956665511</v>
      </c>
      <c r="M9" s="3">
        <v>1</v>
      </c>
      <c r="N9" s="3">
        <f>ABS(D2-E2)+1</f>
        <v>1.8690660532289449</v>
      </c>
    </row>
    <row r="10" spans="1:16" x14ac:dyDescent="0.25">
      <c r="A10">
        <f t="shared" si="0"/>
        <v>5</v>
      </c>
      <c r="B10" s="1">
        <f>ABS('Forms of Innovation phase 2'!AC8-'Forms of Innovation phase 2'!AD8)+1</f>
        <v>4</v>
      </c>
      <c r="C10" s="1">
        <f>ABS('Forms of Innovation phase 2'!AC8-'Forms of Innovation phase 2'!AE8)+1</f>
        <v>2</v>
      </c>
      <c r="D10" s="1">
        <f>ABS('Forms of Innovation phase 2'!AC8-'Forms of Innovation phase 2'!AF8)+1</f>
        <v>2</v>
      </c>
      <c r="E10" s="1">
        <f>ABS('Forms of Innovation phase 2'!AD8-'Forms of Innovation phase 2'!AE8)+1</f>
        <v>5</v>
      </c>
      <c r="F10">
        <f>ABS('Forms of Innovation phase 2'!AD8-'Forms of Innovation phase 2'!AF8)+1</f>
        <v>3</v>
      </c>
      <c r="G10">
        <f>ABS('Forms of Innovation phase 2'!AE8-'Forms of Innovation phase 2'!AF8)+1</f>
        <v>3</v>
      </c>
      <c r="J10" s="5" t="s">
        <v>130</v>
      </c>
      <c r="K10" s="3">
        <f>1/N7</f>
        <v>0.53529582157822075</v>
      </c>
      <c r="L10" s="3">
        <f>L8/N8</f>
        <v>0.80279052712710042</v>
      </c>
      <c r="M10" s="3">
        <f>1/N9</f>
        <v>0.53502657023406353</v>
      </c>
      <c r="N10" s="3">
        <v>1</v>
      </c>
    </row>
    <row r="11" spans="1:16" x14ac:dyDescent="0.25">
      <c r="A11">
        <f t="shared" si="0"/>
        <v>6</v>
      </c>
      <c r="B11" s="1">
        <f>ABS('Forms of Innovation phase 2'!AC9-'Forms of Innovation phase 2'!AD9)+1</f>
        <v>4</v>
      </c>
      <c r="C11" s="1">
        <f>ABS('Forms of Innovation phase 2'!AC9-'Forms of Innovation phase 2'!AE9)+1</f>
        <v>2</v>
      </c>
      <c r="D11" s="1">
        <f>ABS('Forms of Innovation phase 2'!AC9-'Forms of Innovation phase 2'!AF9)+1</f>
        <v>2</v>
      </c>
      <c r="E11" s="1">
        <f>ABS('Forms of Innovation phase 2'!AD9-'Forms of Innovation phase 2'!AE9)+1</f>
        <v>3</v>
      </c>
      <c r="F11">
        <f>ABS('Forms of Innovation phase 2'!AD9-'Forms of Innovation phase 2'!AF9)+1</f>
        <v>3</v>
      </c>
      <c r="G11">
        <f>ABS('Forms of Innovation phase 2'!AE9-'Forms of Innovation phase 2'!AF9)+1</f>
        <v>1</v>
      </c>
      <c r="J11" s="5" t="s">
        <v>131</v>
      </c>
      <c r="K11" s="3">
        <f>SUM(K7:K10)</f>
        <v>3.150700422649054</v>
      </c>
      <c r="L11" s="3">
        <f t="shared" ref="L11:N11" si="1">SUM(L7:L10)</f>
        <v>5.0486725868042761</v>
      </c>
      <c r="M11" s="3">
        <f t="shared" si="1"/>
        <v>3.1519536214505051</v>
      </c>
      <c r="N11" s="3">
        <f t="shared" si="1"/>
        <v>5.9828469323643576</v>
      </c>
    </row>
    <row r="12" spans="1:16" x14ac:dyDescent="0.25">
      <c r="A12">
        <f t="shared" si="0"/>
        <v>7</v>
      </c>
      <c r="B12" s="1">
        <f>ABS('Forms of Innovation phase 2'!AC10-'Forms of Innovation phase 2'!AD10)+1</f>
        <v>2</v>
      </c>
      <c r="C12" s="1">
        <f>ABS('Forms of Innovation phase 2'!AC10-'Forms of Innovation phase 2'!AE10)+1</f>
        <v>1</v>
      </c>
      <c r="D12" s="1">
        <f>ABS('Forms of Innovation phase 2'!AC10-'Forms of Innovation phase 2'!AF10)+1</f>
        <v>1</v>
      </c>
      <c r="E12" s="1">
        <f>ABS('Forms of Innovation phase 2'!AD10-'Forms of Innovation phase 2'!AE10)+1</f>
        <v>2</v>
      </c>
      <c r="F12">
        <f>ABS('Forms of Innovation phase 2'!AD10-'Forms of Innovation phase 2'!AF10)+1</f>
        <v>2</v>
      </c>
      <c r="G12">
        <f>ABS('Forms of Innovation phase 2'!AE10-'Forms of Innovation phase 2'!AF10)+1</f>
        <v>1</v>
      </c>
      <c r="K12" s="1"/>
      <c r="L12" s="1"/>
      <c r="M12" s="1"/>
      <c r="N12" s="1"/>
    </row>
    <row r="13" spans="1:16" x14ac:dyDescent="0.25">
      <c r="A13">
        <f t="shared" si="0"/>
        <v>8</v>
      </c>
      <c r="B13" s="1">
        <f>ABS('Forms of Innovation phase 2'!AC11-'Forms of Innovation phase 2'!AD11)+1</f>
        <v>4</v>
      </c>
      <c r="C13" s="1">
        <f>ABS('Forms of Innovation phase 2'!AC11-'Forms of Innovation phase 2'!AE11)+1</f>
        <v>1</v>
      </c>
      <c r="D13" s="1">
        <f>ABS('Forms of Innovation phase 2'!AC11-'Forms of Innovation phase 2'!AF11)+1</f>
        <v>6</v>
      </c>
      <c r="E13" s="1">
        <f>ABS('Forms of Innovation phase 2'!AD11-'Forms of Innovation phase 2'!AE11)+1</f>
        <v>4</v>
      </c>
      <c r="F13">
        <f>ABS('Forms of Innovation phase 2'!AD11-'Forms of Innovation phase 2'!AF11)+1</f>
        <v>3</v>
      </c>
      <c r="G13">
        <f>ABS('Forms of Innovation phase 2'!AE11-'Forms of Innovation phase 2'!AF11)+1</f>
        <v>6</v>
      </c>
      <c r="J13" s="5"/>
      <c r="K13" s="1" t="s">
        <v>127</v>
      </c>
      <c r="L13" s="1" t="s">
        <v>128</v>
      </c>
      <c r="M13" s="1" t="s">
        <v>129</v>
      </c>
      <c r="N13" s="1" t="s">
        <v>130</v>
      </c>
      <c r="O13" s="8" t="s">
        <v>132</v>
      </c>
      <c r="P13" s="13" t="s">
        <v>139</v>
      </c>
    </row>
    <row r="14" spans="1:16" x14ac:dyDescent="0.25">
      <c r="A14">
        <f t="shared" si="0"/>
        <v>9</v>
      </c>
      <c r="B14" s="1">
        <f>ABS('Forms of Innovation phase 2'!AC12-'Forms of Innovation phase 2'!AD12)+1</f>
        <v>2</v>
      </c>
      <c r="C14" s="1">
        <f>ABS('Forms of Innovation phase 2'!AC12-'Forms of Innovation phase 2'!AE12)+1</f>
        <v>2</v>
      </c>
      <c r="D14" s="1">
        <f>ABS('Forms of Innovation phase 2'!AC12-'Forms of Innovation phase 2'!AF12)+1</f>
        <v>1</v>
      </c>
      <c r="E14" s="1">
        <f>ABS('Forms of Innovation phase 2'!AD12-'Forms of Innovation phase 2'!AE12)+1</f>
        <v>1</v>
      </c>
      <c r="F14">
        <f>ABS('Forms of Innovation phase 2'!AD12-'Forms of Innovation phase 2'!AF12)+1</f>
        <v>2</v>
      </c>
      <c r="G14">
        <f>ABS('Forms of Innovation phase 2'!AE12-'Forms of Innovation phase 2'!AF12)+1</f>
        <v>2</v>
      </c>
      <c r="J14" s="5" t="s">
        <v>127</v>
      </c>
      <c r="K14" s="3">
        <f>K7/K$11</f>
        <v>0.31738974382058749</v>
      </c>
      <c r="L14" s="3">
        <f t="shared" ref="L14:N14" si="2">L7/L$11</f>
        <v>0.32136585134304013</v>
      </c>
      <c r="M14" s="3">
        <f t="shared" si="2"/>
        <v>0.31756182097479629</v>
      </c>
      <c r="N14" s="3">
        <f t="shared" si="2"/>
        <v>0.31224698587345528</v>
      </c>
      <c r="O14" s="3">
        <f>GEOMEAN(K14:N14)</f>
        <v>0.31712449481061566</v>
      </c>
      <c r="P14" s="3" cm="1">
        <f t="array" ref="P14">MMULT(K7:N7,O14:O17)/O14</f>
        <v>4.0003867756896012</v>
      </c>
    </row>
    <row r="15" spans="1:16" x14ac:dyDescent="0.25">
      <c r="A15">
        <f t="shared" si="0"/>
        <v>10</v>
      </c>
      <c r="B15" s="1">
        <f>ABS('Forms of Innovation phase 2'!AC13-'Forms of Innovation phase 2'!AD13)+1</f>
        <v>4</v>
      </c>
      <c r="C15" s="1">
        <f>ABS('Forms of Innovation phase 2'!AC13-'Forms of Innovation phase 2'!AE13)+1</f>
        <v>1</v>
      </c>
      <c r="D15" s="1">
        <f>ABS('Forms of Innovation phase 2'!AC13-'Forms of Innovation phase 2'!AF13)+1</f>
        <v>1</v>
      </c>
      <c r="E15" s="1">
        <f>ABS('Forms of Innovation phase 2'!AD13-'Forms of Innovation phase 2'!AE13)+1</f>
        <v>4</v>
      </c>
      <c r="F15">
        <f>ABS('Forms of Innovation phase 2'!AD13-'Forms of Innovation phase 2'!AF13)+1</f>
        <v>4</v>
      </c>
      <c r="G15">
        <f>ABS('Forms of Innovation phase 2'!AE13-'Forms of Innovation phase 2'!AF13)+1</f>
        <v>1</v>
      </c>
      <c r="J15" s="5" t="s">
        <v>128</v>
      </c>
      <c r="K15" s="3">
        <f t="shared" ref="K15:N17" si="3">K8/K$11</f>
        <v>0.19562121656465528</v>
      </c>
      <c r="L15" s="3">
        <f t="shared" si="3"/>
        <v>0.19807186598190218</v>
      </c>
      <c r="M15" s="3">
        <f t="shared" si="3"/>
        <v>0.19543019775685752</v>
      </c>
      <c r="N15" s="3">
        <f t="shared" si="3"/>
        <v>0.20820438357264209</v>
      </c>
      <c r="O15" s="3">
        <f t="shared" ref="O15:O17" si="4">GEOMEAN(K15:N15)</f>
        <v>0.19926456351832095</v>
      </c>
      <c r="P15" s="3" cm="1">
        <f t="array" ref="P15">MMULT(K8:N8,O14:O17)/O15</f>
        <v>4.0011696141891857</v>
      </c>
    </row>
    <row r="16" spans="1:16" x14ac:dyDescent="0.25">
      <c r="A16">
        <f t="shared" si="0"/>
        <v>11</v>
      </c>
      <c r="B16" s="1">
        <f>ABS('Forms of Innovation phase 2'!AC14-'Forms of Innovation phase 2'!AD14)+1</f>
        <v>3</v>
      </c>
      <c r="C16" s="1">
        <f>ABS('Forms of Innovation phase 2'!AC14-'Forms of Innovation phase 2'!AE14)+1</f>
        <v>1</v>
      </c>
      <c r="D16" s="1">
        <f>ABS('Forms of Innovation phase 2'!AC14-'Forms of Innovation phase 2'!AF14)+1</f>
        <v>3</v>
      </c>
      <c r="E16" s="1">
        <f>ABS('Forms of Innovation phase 2'!AD14-'Forms of Innovation phase 2'!AE14)+1</f>
        <v>3</v>
      </c>
      <c r="F16">
        <f>ABS('Forms of Innovation phase 2'!AD14-'Forms of Innovation phase 2'!AF14)+1</f>
        <v>1</v>
      </c>
      <c r="G16">
        <f>ABS('Forms of Innovation phase 2'!AE14-'Forms of Innovation phase 2'!AF14)+1</f>
        <v>3</v>
      </c>
      <c r="J16" s="5" t="s">
        <v>129</v>
      </c>
      <c r="K16" s="3">
        <f t="shared" si="3"/>
        <v>0.31709163593581485</v>
      </c>
      <c r="L16" s="3">
        <f t="shared" si="3"/>
        <v>0.32155206497439809</v>
      </c>
      <c r="M16" s="3">
        <f t="shared" si="3"/>
        <v>0.31726355146679081</v>
      </c>
      <c r="N16" s="3">
        <f t="shared" si="3"/>
        <v>0.31240412371544829</v>
      </c>
      <c r="O16" s="3">
        <f t="shared" si="4"/>
        <v>0.31706131551548383</v>
      </c>
      <c r="P16" s="3" cm="1">
        <f t="array" ref="P16">MMULT(K9:N9,O14:O17)/O16</f>
        <v>4.0003885610365755</v>
      </c>
    </row>
    <row r="17" spans="1:16" x14ac:dyDescent="0.25">
      <c r="A17">
        <f t="shared" si="0"/>
        <v>12</v>
      </c>
      <c r="B17" s="1">
        <f>ABS('Forms of Innovation phase 2'!AC15-'Forms of Innovation phase 2'!AD15)+1</f>
        <v>1</v>
      </c>
      <c r="C17" s="1">
        <f>ABS('Forms of Innovation phase 2'!AC15-'Forms of Innovation phase 2'!AE15)+1</f>
        <v>1</v>
      </c>
      <c r="D17" s="1">
        <f>ABS('Forms of Innovation phase 2'!AC15-'Forms of Innovation phase 2'!AF15)+1</f>
        <v>1</v>
      </c>
      <c r="E17" s="1">
        <f>ABS('Forms of Innovation phase 2'!AD15-'Forms of Innovation phase 2'!AE15)+1</f>
        <v>1</v>
      </c>
      <c r="F17">
        <f>ABS('Forms of Innovation phase 2'!AD15-'Forms of Innovation phase 2'!AF15)+1</f>
        <v>1</v>
      </c>
      <c r="G17">
        <f>ABS('Forms of Innovation phase 2'!AE15-'Forms of Innovation phase 2'!AF15)+1</f>
        <v>1</v>
      </c>
      <c r="J17" s="5" t="s">
        <v>130</v>
      </c>
      <c r="K17" s="3">
        <f t="shared" si="3"/>
        <v>0.1698974036789424</v>
      </c>
      <c r="L17" s="3">
        <f t="shared" si="3"/>
        <v>0.15901021770065965</v>
      </c>
      <c r="M17" s="3">
        <f t="shared" si="3"/>
        <v>0.16974442980155538</v>
      </c>
      <c r="N17" s="3">
        <f t="shared" si="3"/>
        <v>0.16714450683845436</v>
      </c>
      <c r="O17" s="3">
        <f t="shared" si="4"/>
        <v>0.16638909268786731</v>
      </c>
      <c r="P17" s="3" cm="1">
        <f t="array" ref="P17">MMULT(K10:N10,O14:O17)/O17</f>
        <v>4.0011543491481092</v>
      </c>
    </row>
    <row r="18" spans="1:16" x14ac:dyDescent="0.25">
      <c r="A18">
        <f t="shared" si="0"/>
        <v>13</v>
      </c>
      <c r="B18" s="1">
        <f>ABS('Forms of Innovation phase 2'!AC16-'Forms of Innovation phase 2'!AD16)+1</f>
        <v>2</v>
      </c>
      <c r="C18" s="1">
        <f>ABS('Forms of Innovation phase 2'!AC16-'Forms of Innovation phase 2'!AE16)+1</f>
        <v>3</v>
      </c>
      <c r="D18" s="1">
        <f>ABS('Forms of Innovation phase 2'!AC16-'Forms of Innovation phase 2'!AF16)+1</f>
        <v>5</v>
      </c>
      <c r="E18" s="1">
        <f>ABS('Forms of Innovation phase 2'!AD16-'Forms of Innovation phase 2'!AE16)+1</f>
        <v>2</v>
      </c>
      <c r="F18">
        <f>ABS('Forms of Innovation phase 2'!AD16-'Forms of Innovation phase 2'!AF16)+1</f>
        <v>4</v>
      </c>
      <c r="G18">
        <f>ABS('Forms of Innovation phase 2'!AE16-'Forms of Innovation phase 2'!AF16)+1</f>
        <v>3</v>
      </c>
      <c r="K18" s="3">
        <f>SUM(K14:K17)</f>
        <v>1</v>
      </c>
      <c r="L18" s="3">
        <f t="shared" ref="L18:N18" si="5">SUM(L14:L17)</f>
        <v>1</v>
      </c>
      <c r="M18" s="3">
        <f t="shared" si="5"/>
        <v>1</v>
      </c>
      <c r="N18" s="3">
        <f t="shared" si="5"/>
        <v>1</v>
      </c>
      <c r="O18" s="8" t="s">
        <v>140</v>
      </c>
      <c r="P18" s="3">
        <f>(AVERAGE(P14:P17)-4)/3</f>
        <v>2.5827500528929903E-4</v>
      </c>
    </row>
    <row r="19" spans="1:16" x14ac:dyDescent="0.25">
      <c r="A19">
        <f t="shared" si="0"/>
        <v>14</v>
      </c>
      <c r="B19" s="1">
        <f>ABS('Forms of Innovation phase 2'!AC17-'Forms of Innovation phase 2'!AD17)+1</f>
        <v>7</v>
      </c>
      <c r="C19" s="1">
        <f>ABS('Forms of Innovation phase 2'!AC17-'Forms of Innovation phase 2'!AE17)+1</f>
        <v>1</v>
      </c>
      <c r="D19" s="1">
        <f>ABS('Forms of Innovation phase 2'!AC17-'Forms of Innovation phase 2'!AF17)+1</f>
        <v>7</v>
      </c>
      <c r="E19" s="1">
        <f>ABS('Forms of Innovation phase 2'!AD17-'Forms of Innovation phase 2'!AE17)+1</f>
        <v>7</v>
      </c>
      <c r="F19">
        <f>ABS('Forms of Innovation phase 2'!AD17-'Forms of Innovation phase 2'!AF17)+1</f>
        <v>1</v>
      </c>
      <c r="G19">
        <f>ABS('Forms of Innovation phase 2'!AE17-'Forms of Innovation phase 2'!AF17)+1</f>
        <v>7</v>
      </c>
      <c r="O19" s="8" t="s">
        <v>141</v>
      </c>
      <c r="P19" s="3">
        <v>0.9</v>
      </c>
    </row>
    <row r="20" spans="1:16" x14ac:dyDescent="0.25">
      <c r="A20">
        <f t="shared" si="0"/>
        <v>15</v>
      </c>
      <c r="B20" s="1">
        <f>ABS('Forms of Innovation phase 2'!AC18-'Forms of Innovation phase 2'!AD18)+1</f>
        <v>2</v>
      </c>
      <c r="C20" s="1">
        <f>ABS('Forms of Innovation phase 2'!AC18-'Forms of Innovation phase 2'!AE18)+1</f>
        <v>4</v>
      </c>
      <c r="D20" s="1">
        <f>ABS('Forms of Innovation phase 2'!AC18-'Forms of Innovation phase 2'!AF18)+1</f>
        <v>3</v>
      </c>
      <c r="E20" s="1">
        <f>ABS('Forms of Innovation phase 2'!AD18-'Forms of Innovation phase 2'!AE18)+1</f>
        <v>3</v>
      </c>
      <c r="F20">
        <f>ABS('Forms of Innovation phase 2'!AD18-'Forms of Innovation phase 2'!AF18)+1</f>
        <v>2</v>
      </c>
      <c r="G20">
        <f>ABS('Forms of Innovation phase 2'!AE18-'Forms of Innovation phase 2'!AF18)+1</f>
        <v>2</v>
      </c>
      <c r="O20" s="8" t="s">
        <v>142</v>
      </c>
      <c r="P20" s="3">
        <f>P18/P19</f>
        <v>2.8697222809922113E-4</v>
      </c>
    </row>
    <row r="21" spans="1:16" x14ac:dyDescent="0.25">
      <c r="A21">
        <f t="shared" si="0"/>
        <v>16</v>
      </c>
      <c r="B21" s="1">
        <f>ABS('Forms of Innovation phase 2'!AC19-'Forms of Innovation phase 2'!AD19)+1</f>
        <v>4</v>
      </c>
      <c r="C21" s="1">
        <f>ABS('Forms of Innovation phase 2'!AC19-'Forms of Innovation phase 2'!AE19)+1</f>
        <v>2</v>
      </c>
      <c r="D21" s="1">
        <f>ABS('Forms of Innovation phase 2'!AC19-'Forms of Innovation phase 2'!AF19)+1</f>
        <v>5</v>
      </c>
      <c r="E21" s="1">
        <f>ABS('Forms of Innovation phase 2'!AD19-'Forms of Innovation phase 2'!AE19)+1</f>
        <v>3</v>
      </c>
      <c r="F21">
        <f>ABS('Forms of Innovation phase 2'!AD19-'Forms of Innovation phase 2'!AF19)+1</f>
        <v>2</v>
      </c>
      <c r="G21">
        <f>ABS('Forms of Innovation phase 2'!AE19-'Forms of Innovation phase 2'!AF19)+1</f>
        <v>4</v>
      </c>
    </row>
    <row r="22" spans="1:16" x14ac:dyDescent="0.25">
      <c r="A22">
        <f t="shared" si="0"/>
        <v>17</v>
      </c>
      <c r="B22" s="1">
        <f>ABS('Forms of Innovation phase 2'!AC20-'Forms of Innovation phase 2'!AD20)+1</f>
        <v>2</v>
      </c>
      <c r="C22" s="1">
        <f>ABS('Forms of Innovation phase 2'!AC20-'Forms of Innovation phase 2'!AE20)+1</f>
        <v>1</v>
      </c>
      <c r="D22" s="1">
        <f>ABS('Forms of Innovation phase 2'!AC20-'Forms of Innovation phase 2'!AF20)+1</f>
        <v>1</v>
      </c>
      <c r="E22" s="1">
        <f>ABS('Forms of Innovation phase 2'!AD20-'Forms of Innovation phase 2'!AE20)+1</f>
        <v>2</v>
      </c>
      <c r="F22">
        <f>ABS('Forms of Innovation phase 2'!AD20-'Forms of Innovation phase 2'!AF20)+1</f>
        <v>2</v>
      </c>
      <c r="G22">
        <f>ABS('Forms of Innovation phase 2'!AE20-'Forms of Innovation phase 2'!AF20)+1</f>
        <v>1</v>
      </c>
    </row>
    <row r="23" spans="1:16" x14ac:dyDescent="0.25">
      <c r="A23">
        <f t="shared" si="0"/>
        <v>18</v>
      </c>
      <c r="B23" s="1">
        <f>ABS('Forms of Innovation phase 2'!AC21-'Forms of Innovation phase 2'!AD21)+1</f>
        <v>1</v>
      </c>
      <c r="C23" s="1">
        <f>ABS('Forms of Innovation phase 2'!AC21-'Forms of Innovation phase 2'!AE21)+1</f>
        <v>1</v>
      </c>
      <c r="D23" s="1">
        <f>ABS('Forms of Innovation phase 2'!AC21-'Forms of Innovation phase 2'!AF21)+1</f>
        <v>1</v>
      </c>
      <c r="E23" s="1">
        <f>ABS('Forms of Innovation phase 2'!AD21-'Forms of Innovation phase 2'!AE21)+1</f>
        <v>1</v>
      </c>
      <c r="F23">
        <f>ABS('Forms of Innovation phase 2'!AD21-'Forms of Innovation phase 2'!AF21)+1</f>
        <v>1</v>
      </c>
      <c r="G23">
        <f>ABS('Forms of Innovation phase 2'!AE21-'Forms of Innovation phase 2'!AF21)+1</f>
        <v>1</v>
      </c>
    </row>
    <row r="24" spans="1:16" x14ac:dyDescent="0.25">
      <c r="A24">
        <f t="shared" si="0"/>
        <v>19</v>
      </c>
      <c r="B24" s="1">
        <f>ABS('Forms of Innovation phase 2'!AC22-'Forms of Innovation phase 2'!AD22)+1</f>
        <v>1</v>
      </c>
      <c r="C24" s="1">
        <f>ABS('Forms of Innovation phase 2'!AC22-'Forms of Innovation phase 2'!AE22)+1</f>
        <v>6</v>
      </c>
      <c r="D24" s="1">
        <f>ABS('Forms of Innovation phase 2'!AC22-'Forms of Innovation phase 2'!AF22)+1</f>
        <v>6</v>
      </c>
      <c r="E24" s="1">
        <f>ABS('Forms of Innovation phase 2'!AD22-'Forms of Innovation phase 2'!AE22)+1</f>
        <v>6</v>
      </c>
      <c r="F24">
        <f>ABS('Forms of Innovation phase 2'!AD22-'Forms of Innovation phase 2'!AF22)+1</f>
        <v>6</v>
      </c>
      <c r="G24">
        <f>ABS('Forms of Innovation phase 2'!AE22-'Forms of Innovation phase 2'!AF22)+1</f>
        <v>1</v>
      </c>
    </row>
    <row r="25" spans="1:16" x14ac:dyDescent="0.25">
      <c r="A25">
        <f t="shared" si="0"/>
        <v>20</v>
      </c>
      <c r="B25" s="1">
        <f>ABS('Forms of Innovation phase 2'!AC23-'Forms of Innovation phase 2'!AD23)+1</f>
        <v>1</v>
      </c>
      <c r="C25" s="1">
        <f>ABS('Forms of Innovation phase 2'!AC23-'Forms of Innovation phase 2'!AE23)+1</f>
        <v>1</v>
      </c>
      <c r="D25" s="1">
        <f>ABS('Forms of Innovation phase 2'!AC23-'Forms of Innovation phase 2'!AF23)+1</f>
        <v>1</v>
      </c>
      <c r="E25" s="1">
        <f>ABS('Forms of Innovation phase 2'!AD23-'Forms of Innovation phase 2'!AE23)+1</f>
        <v>1</v>
      </c>
      <c r="F25">
        <f>ABS('Forms of Innovation phase 2'!AD23-'Forms of Innovation phase 2'!AF23)+1</f>
        <v>1</v>
      </c>
      <c r="G25">
        <f>ABS('Forms of Innovation phase 2'!AE23-'Forms of Innovation phase 2'!AF23)+1</f>
        <v>1</v>
      </c>
    </row>
    <row r="26" spans="1:16" x14ac:dyDescent="0.25">
      <c r="A26">
        <f t="shared" si="0"/>
        <v>21</v>
      </c>
      <c r="B26" s="1">
        <f>ABS('Forms of Innovation phase 2'!AC24-'Forms of Innovation phase 2'!AD24)+1</f>
        <v>1</v>
      </c>
      <c r="C26" s="1">
        <f>ABS('Forms of Innovation phase 2'!AC24-'Forms of Innovation phase 2'!AE24)+1</f>
        <v>1</v>
      </c>
      <c r="D26" s="1">
        <f>ABS('Forms of Innovation phase 2'!AC24-'Forms of Innovation phase 2'!AF24)+1</f>
        <v>1</v>
      </c>
      <c r="E26" s="1">
        <f>ABS('Forms of Innovation phase 2'!AD24-'Forms of Innovation phase 2'!AE24)+1</f>
        <v>1</v>
      </c>
      <c r="F26">
        <f>ABS('Forms of Innovation phase 2'!AD24-'Forms of Innovation phase 2'!AF24)+1</f>
        <v>1</v>
      </c>
      <c r="G26">
        <f>ABS('Forms of Innovation phase 2'!AE24-'Forms of Innovation phase 2'!AF24)+1</f>
        <v>1</v>
      </c>
    </row>
    <row r="27" spans="1:16" x14ac:dyDescent="0.25">
      <c r="A27">
        <f t="shared" si="0"/>
        <v>22</v>
      </c>
      <c r="B27" s="1">
        <f>ABS('Forms of Innovation phase 2'!AC25-'Forms of Innovation phase 2'!AD25)+1</f>
        <v>1</v>
      </c>
      <c r="C27" s="1">
        <f>ABS('Forms of Innovation phase 2'!AC25-'Forms of Innovation phase 2'!AE25)+1</f>
        <v>5</v>
      </c>
      <c r="D27" s="1">
        <f>ABS('Forms of Innovation phase 2'!AC25-'Forms of Innovation phase 2'!AF25)+1</f>
        <v>2</v>
      </c>
      <c r="E27" s="1">
        <f>ABS('Forms of Innovation phase 2'!AD25-'Forms of Innovation phase 2'!AE25)+1</f>
        <v>5</v>
      </c>
      <c r="F27">
        <f>ABS('Forms of Innovation phase 2'!AD25-'Forms of Innovation phase 2'!AF25)+1</f>
        <v>2</v>
      </c>
      <c r="G27">
        <f>ABS('Forms of Innovation phase 2'!AE25-'Forms of Innovation phase 2'!AF25)+1</f>
        <v>4</v>
      </c>
    </row>
    <row r="28" spans="1:16" x14ac:dyDescent="0.25">
      <c r="A28">
        <f t="shared" si="0"/>
        <v>23</v>
      </c>
      <c r="B28" s="1">
        <f>ABS('Forms of Innovation phase 2'!AC26-'Forms of Innovation phase 2'!AD26)+1</f>
        <v>2</v>
      </c>
      <c r="C28" s="1">
        <f>ABS('Forms of Innovation phase 2'!AC26-'Forms of Innovation phase 2'!AE26)+1</f>
        <v>2</v>
      </c>
      <c r="D28" s="1">
        <f>ABS('Forms of Innovation phase 2'!AC26-'Forms of Innovation phase 2'!AF26)+1</f>
        <v>3</v>
      </c>
      <c r="E28" s="1">
        <f>ABS('Forms of Innovation phase 2'!AD26-'Forms of Innovation phase 2'!AE26)+1</f>
        <v>1</v>
      </c>
      <c r="F28">
        <f>ABS('Forms of Innovation phase 2'!AD26-'Forms of Innovation phase 2'!AF26)+1</f>
        <v>2</v>
      </c>
      <c r="G28">
        <f>ABS('Forms of Innovation phase 2'!AE26-'Forms of Innovation phase 2'!AF26)+1</f>
        <v>2</v>
      </c>
    </row>
    <row r="29" spans="1:16" x14ac:dyDescent="0.25">
      <c r="A29">
        <f t="shared" si="0"/>
        <v>24</v>
      </c>
      <c r="B29" s="1">
        <f>ABS('Forms of Innovation phase 2'!AC27-'Forms of Innovation phase 2'!AD27)+1</f>
        <v>6</v>
      </c>
      <c r="C29" s="1">
        <f>ABS('Forms of Innovation phase 2'!AC27-'Forms of Innovation phase 2'!AE27)+1</f>
        <v>7</v>
      </c>
      <c r="D29" s="1">
        <f>ABS('Forms of Innovation phase 2'!AC27-'Forms of Innovation phase 2'!AF27)+1</f>
        <v>9</v>
      </c>
      <c r="E29" s="1">
        <f>ABS('Forms of Innovation phase 2'!AD27-'Forms of Innovation phase 2'!AE27)+1</f>
        <v>2</v>
      </c>
      <c r="F29">
        <f>ABS('Forms of Innovation phase 2'!AD27-'Forms of Innovation phase 2'!AF27)+1</f>
        <v>4</v>
      </c>
      <c r="G29">
        <f>ABS('Forms of Innovation phase 2'!AE27-'Forms of Innovation phase 2'!AF27)+1</f>
        <v>3</v>
      </c>
    </row>
    <row r="30" spans="1:16" x14ac:dyDescent="0.25">
      <c r="A30">
        <f t="shared" si="0"/>
        <v>25</v>
      </c>
      <c r="B30" s="1">
        <f>ABS('Forms of Innovation phase 2'!AC28-'Forms of Innovation phase 2'!AD28)+1</f>
        <v>1</v>
      </c>
      <c r="C30" s="1">
        <f>ABS('Forms of Innovation phase 2'!AC28-'Forms of Innovation phase 2'!AE28)+1</f>
        <v>1</v>
      </c>
      <c r="D30" s="1">
        <f>ABS('Forms of Innovation phase 2'!AC28-'Forms of Innovation phase 2'!AF28)+1</f>
        <v>6</v>
      </c>
      <c r="E30" s="1">
        <f>ABS('Forms of Innovation phase 2'!AD28-'Forms of Innovation phase 2'!AE28)+1</f>
        <v>1</v>
      </c>
      <c r="F30">
        <f>ABS('Forms of Innovation phase 2'!AD28-'Forms of Innovation phase 2'!AF28)+1</f>
        <v>6</v>
      </c>
      <c r="G30">
        <f>ABS('Forms of Innovation phase 2'!AE28-'Forms of Innovation phase 2'!AF28)+1</f>
        <v>6</v>
      </c>
    </row>
    <row r="32" spans="1:16" x14ac:dyDescent="0.25">
      <c r="B32" s="3">
        <f t="shared" ref="B32:G32" si="6">GEOMEAN(B6:B30)</f>
        <v>1.9987405281764348</v>
      </c>
      <c r="C32" s="3">
        <f t="shared" si="6"/>
        <v>1.8049618204289266</v>
      </c>
      <c r="D32" s="3">
        <f t="shared" si="6"/>
        <v>2.4093349019051713</v>
      </c>
      <c r="E32" s="3">
        <f t="shared" si="6"/>
        <v>2.2579928920002899</v>
      </c>
      <c r="F32" s="3">
        <f t="shared" si="6"/>
        <v>2.2926124532710421</v>
      </c>
      <c r="G32" s="3">
        <f t="shared" si="6"/>
        <v>1.9088254680044805</v>
      </c>
    </row>
    <row r="34" spans="1:6" x14ac:dyDescent="0.25">
      <c r="B34" s="1" t="s">
        <v>127</v>
      </c>
      <c r="C34" s="1" t="s">
        <v>128</v>
      </c>
      <c r="D34" s="1" t="s">
        <v>129</v>
      </c>
      <c r="E34" s="1" t="s">
        <v>130</v>
      </c>
    </row>
    <row r="35" spans="1:6" x14ac:dyDescent="0.25">
      <c r="A35" s="5" t="s">
        <v>127</v>
      </c>
      <c r="B35" s="3">
        <v>1</v>
      </c>
      <c r="C35" s="3">
        <f>B32</f>
        <v>1.9987405281764348</v>
      </c>
      <c r="D35" s="3">
        <f>C32</f>
        <v>1.8049618204289266</v>
      </c>
      <c r="E35" s="3">
        <f>D32</f>
        <v>2.4093349019051713</v>
      </c>
    </row>
    <row r="36" spans="1:6" x14ac:dyDescent="0.25">
      <c r="A36" s="5" t="s">
        <v>128</v>
      </c>
      <c r="B36" s="3">
        <f>1/C35</f>
        <v>0.50031506636449563</v>
      </c>
      <c r="C36" s="3">
        <v>1</v>
      </c>
      <c r="D36" s="3">
        <f>E32</f>
        <v>2.2579928920002899</v>
      </c>
      <c r="E36" s="3">
        <f>F32</f>
        <v>2.2926124532710421</v>
      </c>
    </row>
    <row r="37" spans="1:6" x14ac:dyDescent="0.25">
      <c r="A37" s="5" t="s">
        <v>129</v>
      </c>
      <c r="B37" s="3">
        <f>1/D35</f>
        <v>0.5540283393708364</v>
      </c>
      <c r="C37" s="3">
        <f>1/D36</f>
        <v>0.44287119040225553</v>
      </c>
      <c r="D37" s="3">
        <v>1</v>
      </c>
      <c r="E37" s="3">
        <f>G32</f>
        <v>1.9088254680044805</v>
      </c>
    </row>
    <row r="38" spans="1:6" x14ac:dyDescent="0.25">
      <c r="A38" s="5" t="s">
        <v>130</v>
      </c>
      <c r="B38" s="3">
        <f>1/E35</f>
        <v>0.41505230311039543</v>
      </c>
      <c r="C38" s="3">
        <f>C36/E36</f>
        <v>0.4361836203817287</v>
      </c>
      <c r="D38" s="3">
        <f>1/E37</f>
        <v>0.52388236471164518</v>
      </c>
      <c r="E38" s="3">
        <v>1</v>
      </c>
    </row>
    <row r="39" spans="1:6" x14ac:dyDescent="0.25">
      <c r="A39" s="5" t="s">
        <v>131</v>
      </c>
      <c r="B39" s="3">
        <f>SUM(B35:B38)</f>
        <v>2.4693957088457275</v>
      </c>
      <c r="C39" s="3">
        <f t="shared" ref="C39:E39" si="7">SUM(C35:C38)</f>
        <v>3.8777953389604192</v>
      </c>
      <c r="D39" s="3">
        <f t="shared" si="7"/>
        <v>5.5868370771408618</v>
      </c>
      <c r="E39" s="3">
        <f t="shared" si="7"/>
        <v>7.6107728231806941</v>
      </c>
    </row>
    <row r="41" spans="1:6" x14ac:dyDescent="0.25">
      <c r="A41" s="5"/>
      <c r="B41" s="1" t="s">
        <v>127</v>
      </c>
      <c r="C41" s="1" t="s">
        <v>128</v>
      </c>
      <c r="D41" s="1" t="s">
        <v>129</v>
      </c>
      <c r="E41" s="1" t="s">
        <v>130</v>
      </c>
      <c r="F41" s="1" t="s">
        <v>132</v>
      </c>
    </row>
    <row r="42" spans="1:6" x14ac:dyDescent="0.25">
      <c r="A42" s="5" t="s">
        <v>127</v>
      </c>
      <c r="B42" s="3">
        <f>B35/B$39</f>
        <v>0.4049573733435502</v>
      </c>
      <c r="C42" s="3">
        <f t="shared" ref="C42:E42" si="8">C35/C$39</f>
        <v>0.51543218593693707</v>
      </c>
      <c r="D42" s="3">
        <f t="shared" si="8"/>
        <v>0.32307400332365516</v>
      </c>
      <c r="E42" s="3">
        <f t="shared" si="8"/>
        <v>0.31656902102857171</v>
      </c>
      <c r="F42" s="3">
        <f>GEOMEAN(B42:E42)</f>
        <v>0.38224148349062675</v>
      </c>
    </row>
    <row r="43" spans="1:6" x14ac:dyDescent="0.25">
      <c r="A43" s="5" t="s">
        <v>128</v>
      </c>
      <c r="B43" s="3">
        <f t="shared" ref="B43:E45" si="9">B36/B$39</f>
        <v>0.20260627511917015</v>
      </c>
      <c r="C43" s="3">
        <f t="shared" si="9"/>
        <v>0.25787848831343574</v>
      </c>
      <c r="D43" s="3">
        <f t="shared" si="9"/>
        <v>0.40416301045167541</v>
      </c>
      <c r="E43" s="3">
        <f t="shared" si="9"/>
        <v>0.30123254320353154</v>
      </c>
      <c r="F43" s="3">
        <f t="shared" ref="F43:F45" si="10">GEOMEAN(B43:E43)</f>
        <v>0.2824110041637819</v>
      </c>
    </row>
    <row r="44" spans="1:6" x14ac:dyDescent="0.25">
      <c r="A44" s="5" t="s">
        <v>129</v>
      </c>
      <c r="B44" s="3">
        <f t="shared" si="9"/>
        <v>0.22435786106950292</v>
      </c>
      <c r="C44" s="3">
        <f t="shared" si="9"/>
        <v>0.11420695309850543</v>
      </c>
      <c r="D44" s="3">
        <f t="shared" si="9"/>
        <v>0.17899215355529274</v>
      </c>
      <c r="E44" s="3">
        <f t="shared" si="9"/>
        <v>0.25080573449658483</v>
      </c>
      <c r="F44" s="3">
        <f t="shared" si="10"/>
        <v>0.18416255133252254</v>
      </c>
    </row>
    <row r="45" spans="1:6" x14ac:dyDescent="0.25">
      <c r="A45" s="5" t="s">
        <v>130</v>
      </c>
      <c r="B45" s="3">
        <f t="shared" si="9"/>
        <v>0.16807849046777676</v>
      </c>
      <c r="C45" s="3">
        <f t="shared" si="9"/>
        <v>0.11248237265112171</v>
      </c>
      <c r="D45" s="3">
        <f t="shared" si="9"/>
        <v>9.3770832669376664E-2</v>
      </c>
      <c r="E45" s="3">
        <f t="shared" si="9"/>
        <v>0.13139270127131189</v>
      </c>
      <c r="F45" s="3">
        <f t="shared" si="10"/>
        <v>0.12354037216929237</v>
      </c>
    </row>
    <row r="46" spans="1:6" x14ac:dyDescent="0.25">
      <c r="B46" s="3">
        <f>SUM(B42:B45)</f>
        <v>1</v>
      </c>
      <c r="C46" s="3">
        <f t="shared" ref="C46:E46" si="11">SUM(C42:C45)</f>
        <v>1</v>
      </c>
      <c r="D46" s="3">
        <f t="shared" si="11"/>
        <v>1</v>
      </c>
      <c r="E46" s="3">
        <f t="shared" si="11"/>
        <v>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90BBB-4823-46CA-B5FB-CC9FDA60D182}">
  <dimension ref="A1:P46"/>
  <sheetViews>
    <sheetView workbookViewId="0">
      <selection activeCell="O12" sqref="O12:P19"/>
    </sheetView>
  </sheetViews>
  <sheetFormatPr defaultRowHeight="15" x14ac:dyDescent="0.25"/>
  <cols>
    <col min="1" max="1" width="18.5703125" customWidth="1"/>
    <col min="2" max="5" width="16" style="1" customWidth="1"/>
  </cols>
  <sheetData>
    <row r="1" spans="1:16" x14ac:dyDescent="0.25">
      <c r="B1" s="1" t="s">
        <v>117</v>
      </c>
      <c r="C1" s="1" t="s">
        <v>118</v>
      </c>
      <c r="D1" s="1" t="s">
        <v>119</v>
      </c>
      <c r="E1" s="1" t="s">
        <v>120</v>
      </c>
    </row>
    <row r="2" spans="1:16" x14ac:dyDescent="0.25">
      <c r="A2" t="s">
        <v>115</v>
      </c>
      <c r="B2" s="3" cm="1">
        <f t="array" ref="B2">GEOMEAN(IF('Forms of Innovation phase 2'!AJ$4:AJ$28&gt;0,'Forms of Innovation phase 2'!AJ$4:AJ$28))</f>
        <v>6.184547387436977</v>
      </c>
      <c r="C2" s="3" cm="1">
        <f t="array" ref="C2">GEOMEAN(IF('Forms of Innovation phase 2'!AK$4:AK$28&gt;0,'Forms of Innovation phase 2'!AK$4:AK$28))</f>
        <v>4.486982047241372</v>
      </c>
      <c r="D2" s="3" cm="1">
        <f t="array" ref="D2">GEOMEAN(IF('Forms of Innovation phase 2'!AL$4:AL$28&gt;0,'Forms of Innovation phase 2'!AL$4:AL$28))</f>
        <v>5.1722086397160281</v>
      </c>
      <c r="E2" s="3" cm="1">
        <f t="array" ref="E2">GEOMEAN(IF('Forms of Innovation phase 2'!AM$4:AM$28&gt;0,'Forms of Innovation phase 2'!AM$4:AM$28))</f>
        <v>3.6881120559733325</v>
      </c>
      <c r="K2" s="6">
        <f>B2-C2</f>
        <v>1.697565340195605</v>
      </c>
      <c r="L2" s="6">
        <f>B2-D2</f>
        <v>1.0123387477209489</v>
      </c>
      <c r="M2" s="6">
        <f>B2-E2</f>
        <v>2.4964353314636445</v>
      </c>
      <c r="N2" s="6">
        <f>C2-D2</f>
        <v>-0.68522659247465612</v>
      </c>
      <c r="O2" s="6">
        <f>C2-E2</f>
        <v>0.79886999126803948</v>
      </c>
      <c r="P2" s="6">
        <f>D2-E2</f>
        <v>1.4840965837426956</v>
      </c>
    </row>
    <row r="3" spans="1:16" x14ac:dyDescent="0.25">
      <c r="A3" t="s">
        <v>116</v>
      </c>
      <c r="B3" s="3">
        <f>AVERAGE('Forms of Innovation phase 2'!AJ$4:AJ$28)</f>
        <v>6.4736842105263159</v>
      </c>
      <c r="C3" s="3">
        <f>AVERAGE('Forms of Innovation phase 2'!AK$4:AK$28)</f>
        <v>4.8947368421052628</v>
      </c>
      <c r="D3" s="3">
        <f>AVERAGE('Forms of Innovation phase 2'!AL$4:AL$28)</f>
        <v>5.6842105263157894</v>
      </c>
      <c r="E3" s="3">
        <f>AVERAGE('Forms of Innovation phase 2'!AM$4:AM$28)</f>
        <v>4.3684210526315788</v>
      </c>
    </row>
    <row r="5" spans="1:16" x14ac:dyDescent="0.25">
      <c r="B5" s="1" t="s">
        <v>121</v>
      </c>
      <c r="C5" s="1" t="s">
        <v>122</v>
      </c>
      <c r="D5" s="1" t="s">
        <v>123</v>
      </c>
      <c r="E5" s="1" t="s">
        <v>124</v>
      </c>
      <c r="F5" s="1" t="s">
        <v>125</v>
      </c>
      <c r="G5" s="1" t="s">
        <v>126</v>
      </c>
      <c r="K5" s="1" t="s">
        <v>127</v>
      </c>
      <c r="L5" s="1" t="s">
        <v>128</v>
      </c>
      <c r="M5" s="1" t="s">
        <v>129</v>
      </c>
      <c r="N5" s="1" t="s">
        <v>130</v>
      </c>
    </row>
    <row r="6" spans="1:16" x14ac:dyDescent="0.25">
      <c r="A6">
        <v>1</v>
      </c>
      <c r="B6" s="1">
        <f>ABS('Forms of Innovation phase 2'!AJ4-'Forms of Innovation phase 2'!AK4)+1</f>
        <v>2</v>
      </c>
      <c r="C6" s="1">
        <f>ABS('Forms of Innovation phase 2'!AJ4-'Forms of Innovation phase 2'!AL4)+1</f>
        <v>2</v>
      </c>
      <c r="D6" s="1">
        <f>ABS('Forms of Innovation phase 2'!AJ4-'Forms of Innovation phase 2'!AM4)+1</f>
        <v>2</v>
      </c>
      <c r="E6" s="1">
        <f>ABS('Forms of Innovation phase 2'!AK4-'Forms of Innovation phase 2'!AL4)+1</f>
        <v>1</v>
      </c>
      <c r="F6">
        <f>ABS('Forms of Innovation phase 2'!AK4-'Forms of Innovation phase 2'!AM4)+1</f>
        <v>3</v>
      </c>
      <c r="G6">
        <f>ABS('Forms of Innovation phase 2'!AL4-'Forms of Innovation phase 2'!AM4)+1</f>
        <v>3</v>
      </c>
      <c r="J6" s="5" t="s">
        <v>127</v>
      </c>
      <c r="K6" s="3">
        <v>1</v>
      </c>
      <c r="L6" s="3">
        <f>ABS(B2-C2)+1</f>
        <v>2.697565340195605</v>
      </c>
      <c r="M6" s="3">
        <f>ABS(B2-D2)+1</f>
        <v>2.0123387477209489</v>
      </c>
      <c r="N6" s="3">
        <f>ABS(B2-E2)+1</f>
        <v>3.4964353314636445</v>
      </c>
    </row>
    <row r="7" spans="1:16" x14ac:dyDescent="0.25">
      <c r="A7">
        <f>A6+1</f>
        <v>2</v>
      </c>
      <c r="B7" s="1">
        <f>ABS('Forms of Innovation phase 2'!AJ5-'Forms of Innovation phase 2'!AK5)+1</f>
        <v>4</v>
      </c>
      <c r="C7" s="1">
        <f>ABS('Forms of Innovation phase 2'!AJ5-'Forms of Innovation phase 2'!AL5)+1</f>
        <v>1</v>
      </c>
      <c r="D7" s="1">
        <f>ABS('Forms of Innovation phase 2'!AJ5-'Forms of Innovation phase 2'!AM5)+1</f>
        <v>1</v>
      </c>
      <c r="E7" s="1">
        <f>ABS('Forms of Innovation phase 2'!AK5-'Forms of Innovation phase 2'!AL5)+1</f>
        <v>4</v>
      </c>
      <c r="F7">
        <f>ABS('Forms of Innovation phase 2'!AK5-'Forms of Innovation phase 2'!AM5)+1</f>
        <v>4</v>
      </c>
      <c r="G7">
        <f>ABS('Forms of Innovation phase 2'!AL5-'Forms of Innovation phase 2'!AM5)+1</f>
        <v>1</v>
      </c>
      <c r="J7" s="5" t="s">
        <v>128</v>
      </c>
      <c r="K7" s="3">
        <f>1/L6</f>
        <v>0.37070464433216965</v>
      </c>
      <c r="L7" s="3">
        <v>1</v>
      </c>
      <c r="M7" s="3">
        <f>1/(ABS(C2-D2)+1)</f>
        <v>0.59339201295866029</v>
      </c>
      <c r="N7" s="3">
        <f>ABS(C2-E2)+1</f>
        <v>1.7988699912680395</v>
      </c>
    </row>
    <row r="8" spans="1:16" x14ac:dyDescent="0.25">
      <c r="A8">
        <f t="shared" ref="A8:A30" si="0">A7+1</f>
        <v>3</v>
      </c>
      <c r="B8" s="1">
        <f>ABS('Forms of Innovation phase 2'!AJ6-'Forms of Innovation phase 2'!AK6)+1</f>
        <v>1</v>
      </c>
      <c r="C8" s="1">
        <f>ABS('Forms of Innovation phase 2'!AJ6-'Forms of Innovation phase 2'!AL6)+1</f>
        <v>1</v>
      </c>
      <c r="D8" s="1">
        <f>ABS('Forms of Innovation phase 2'!AJ6-'Forms of Innovation phase 2'!AM6)+1</f>
        <v>5</v>
      </c>
      <c r="E8" s="1">
        <f>ABS('Forms of Innovation phase 2'!AK6-'Forms of Innovation phase 2'!AL6)+1</f>
        <v>1</v>
      </c>
      <c r="F8">
        <f>ABS('Forms of Innovation phase 2'!AK6-'Forms of Innovation phase 2'!AM6)+1</f>
        <v>5</v>
      </c>
      <c r="G8">
        <f>ABS('Forms of Innovation phase 2'!AL6-'Forms of Innovation phase 2'!AM6)+1</f>
        <v>5</v>
      </c>
      <c r="J8" s="5" t="s">
        <v>129</v>
      </c>
      <c r="K8" s="3">
        <f>1/M6</f>
        <v>0.4969342269697577</v>
      </c>
      <c r="L8" s="3">
        <f>1/M7</f>
        <v>1.6852265924746561</v>
      </c>
      <c r="M8" s="3">
        <v>1</v>
      </c>
      <c r="N8" s="3">
        <f>ABS(D2-E2)+1</f>
        <v>2.4840965837426956</v>
      </c>
    </row>
    <row r="9" spans="1:16" x14ac:dyDescent="0.25">
      <c r="A9">
        <f t="shared" si="0"/>
        <v>4</v>
      </c>
      <c r="B9" s="1">
        <f>ABS('Forms of Innovation phase 2'!AJ7-'Forms of Innovation phase 2'!AK7)+1</f>
        <v>1</v>
      </c>
      <c r="C9" s="1">
        <f>ABS('Forms of Innovation phase 2'!AJ7-'Forms of Innovation phase 2'!AL7)+1</f>
        <v>1</v>
      </c>
      <c r="D9" s="1">
        <f>ABS('Forms of Innovation phase 2'!AJ7-'Forms of Innovation phase 2'!AM7)+1</f>
        <v>1</v>
      </c>
      <c r="E9" s="1">
        <f>ABS('Forms of Innovation phase 2'!AK7-'Forms of Innovation phase 2'!AL7)+1</f>
        <v>1</v>
      </c>
      <c r="F9">
        <f>ABS('Forms of Innovation phase 2'!AK7-'Forms of Innovation phase 2'!AM7)+1</f>
        <v>1</v>
      </c>
      <c r="G9">
        <f>ABS('Forms of Innovation phase 2'!AL7-'Forms of Innovation phase 2'!AM7)+1</f>
        <v>1</v>
      </c>
      <c r="J9" s="5" t="s">
        <v>130</v>
      </c>
      <c r="K9" s="3">
        <f>1/N6</f>
        <v>0.28600557573629981</v>
      </c>
      <c r="L9" s="3">
        <f>L7/N7</f>
        <v>0.55590454277081525</v>
      </c>
      <c r="M9" s="3">
        <f>1/N8</f>
        <v>0.40256083702403284</v>
      </c>
      <c r="N9" s="3">
        <v>1</v>
      </c>
    </row>
    <row r="10" spans="1:16" x14ac:dyDescent="0.25">
      <c r="A10">
        <f t="shared" si="0"/>
        <v>5</v>
      </c>
      <c r="B10" s="1">
        <f>ABS('Forms of Innovation phase 2'!AJ8-'Forms of Innovation phase 2'!AK8)+1</f>
        <v>1</v>
      </c>
      <c r="C10" s="1">
        <f>ABS('Forms of Innovation phase 2'!AJ8-'Forms of Innovation phase 2'!AL8)+1</f>
        <v>1</v>
      </c>
      <c r="D10" s="1">
        <f>ABS('Forms of Innovation phase 2'!AJ8-'Forms of Innovation phase 2'!AM8)+1</f>
        <v>1</v>
      </c>
      <c r="E10" s="1">
        <f>ABS('Forms of Innovation phase 2'!AK8-'Forms of Innovation phase 2'!AL8)+1</f>
        <v>1</v>
      </c>
      <c r="F10">
        <f>ABS('Forms of Innovation phase 2'!AK8-'Forms of Innovation phase 2'!AM8)+1</f>
        <v>1</v>
      </c>
      <c r="G10">
        <f>ABS('Forms of Innovation phase 2'!AL8-'Forms of Innovation phase 2'!AM8)+1</f>
        <v>1</v>
      </c>
      <c r="J10" s="5" t="s">
        <v>131</v>
      </c>
      <c r="K10" s="3">
        <f>SUM(K6:K9)</f>
        <v>2.1536444470382272</v>
      </c>
      <c r="L10" s="3">
        <f t="shared" ref="L10:N10" si="1">SUM(L6:L9)</f>
        <v>5.938696475441076</v>
      </c>
      <c r="M10" s="3">
        <f t="shared" si="1"/>
        <v>4.008291597703642</v>
      </c>
      <c r="N10" s="3">
        <f t="shared" si="1"/>
        <v>8.77940190647438</v>
      </c>
    </row>
    <row r="11" spans="1:16" x14ac:dyDescent="0.25">
      <c r="A11">
        <f t="shared" si="0"/>
        <v>6</v>
      </c>
      <c r="B11" s="1">
        <f>ABS('Forms of Innovation phase 2'!AJ9-'Forms of Innovation phase 2'!AK9)+1</f>
        <v>1</v>
      </c>
      <c r="C11" s="1">
        <f>ABS('Forms of Innovation phase 2'!AJ9-'Forms of Innovation phase 2'!AL9)+1</f>
        <v>1</v>
      </c>
      <c r="D11" s="1">
        <f>ABS('Forms of Innovation phase 2'!AJ9-'Forms of Innovation phase 2'!AM9)+1</f>
        <v>1</v>
      </c>
      <c r="E11" s="1">
        <f>ABS('Forms of Innovation phase 2'!AK9-'Forms of Innovation phase 2'!AL9)+1</f>
        <v>1</v>
      </c>
      <c r="F11">
        <f>ABS('Forms of Innovation phase 2'!AK9-'Forms of Innovation phase 2'!AM9)+1</f>
        <v>1</v>
      </c>
      <c r="G11">
        <f>ABS('Forms of Innovation phase 2'!AL9-'Forms of Innovation phase 2'!AM9)+1</f>
        <v>1</v>
      </c>
      <c r="K11" s="1"/>
      <c r="L11" s="1"/>
      <c r="M11" s="1"/>
      <c r="N11" s="1"/>
    </row>
    <row r="12" spans="1:16" x14ac:dyDescent="0.25">
      <c r="A12">
        <f t="shared" si="0"/>
        <v>7</v>
      </c>
      <c r="B12" s="1">
        <f>ABS('Forms of Innovation phase 2'!AJ10-'Forms of Innovation phase 2'!AK10)+1</f>
        <v>1</v>
      </c>
      <c r="C12" s="1">
        <f>ABS('Forms of Innovation phase 2'!AJ10-'Forms of Innovation phase 2'!AL10)+1</f>
        <v>1</v>
      </c>
      <c r="D12" s="1">
        <f>ABS('Forms of Innovation phase 2'!AJ10-'Forms of Innovation phase 2'!AM10)+1</f>
        <v>1</v>
      </c>
      <c r="E12" s="1">
        <f>ABS('Forms of Innovation phase 2'!AK10-'Forms of Innovation phase 2'!AL10)+1</f>
        <v>1</v>
      </c>
      <c r="F12">
        <f>ABS('Forms of Innovation phase 2'!AK10-'Forms of Innovation phase 2'!AM10)+1</f>
        <v>1</v>
      </c>
      <c r="G12">
        <f>ABS('Forms of Innovation phase 2'!AL10-'Forms of Innovation phase 2'!AM10)+1</f>
        <v>1</v>
      </c>
      <c r="J12" s="5"/>
      <c r="K12" s="1" t="s">
        <v>127</v>
      </c>
      <c r="L12" s="1" t="s">
        <v>128</v>
      </c>
      <c r="M12" s="1" t="s">
        <v>129</v>
      </c>
      <c r="N12" s="1" t="s">
        <v>130</v>
      </c>
      <c r="O12" s="8" t="s">
        <v>132</v>
      </c>
      <c r="P12" s="13" t="s">
        <v>139</v>
      </c>
    </row>
    <row r="13" spans="1:16" x14ac:dyDescent="0.25">
      <c r="A13">
        <f t="shared" si="0"/>
        <v>8</v>
      </c>
      <c r="B13" s="1">
        <f>ABS('Forms of Innovation phase 2'!AJ11-'Forms of Innovation phase 2'!AK11)+1</f>
        <v>2</v>
      </c>
      <c r="C13" s="1">
        <f>ABS('Forms of Innovation phase 2'!AJ11-'Forms of Innovation phase 2'!AL11)+1</f>
        <v>2</v>
      </c>
      <c r="D13" s="1">
        <f>ABS('Forms of Innovation phase 2'!AJ11-'Forms of Innovation phase 2'!AM11)+1</f>
        <v>5</v>
      </c>
      <c r="E13" s="1">
        <f>ABS('Forms of Innovation phase 2'!AK11-'Forms of Innovation phase 2'!AL11)+1</f>
        <v>3</v>
      </c>
      <c r="F13">
        <f>ABS('Forms of Innovation phase 2'!AK11-'Forms of Innovation phase 2'!AM11)+1</f>
        <v>4</v>
      </c>
      <c r="G13">
        <f>ABS('Forms of Innovation phase 2'!AL11-'Forms of Innovation phase 2'!AM11)+1</f>
        <v>6</v>
      </c>
      <c r="J13" s="5" t="s">
        <v>127</v>
      </c>
      <c r="K13" s="3">
        <f>K6/K$10</f>
        <v>0.4643291985245</v>
      </c>
      <c r="L13" s="3">
        <f t="shared" ref="L13:N13" si="2">L6/L$10</f>
        <v>0.4542352604399188</v>
      </c>
      <c r="M13" s="3">
        <f t="shared" si="2"/>
        <v>0.50204400021041928</v>
      </c>
      <c r="N13" s="3">
        <f t="shared" si="2"/>
        <v>0.39825438779436606</v>
      </c>
      <c r="O13" s="3">
        <f>GEOMEAN(K13:N13)</f>
        <v>0.45316076073602179</v>
      </c>
      <c r="P13" s="3" cm="1">
        <f t="array" ref="P13">MMULT(K6:N6,O13:O16)/O13</f>
        <v>4.0254653168860202</v>
      </c>
    </row>
    <row r="14" spans="1:16" x14ac:dyDescent="0.25">
      <c r="A14">
        <f t="shared" si="0"/>
        <v>9</v>
      </c>
      <c r="B14" s="1">
        <f>ABS('Forms of Innovation phase 2'!AJ12-'Forms of Innovation phase 2'!AK12)+1</f>
        <v>2</v>
      </c>
      <c r="C14" s="1">
        <f>ABS('Forms of Innovation phase 2'!AJ12-'Forms of Innovation phase 2'!AL12)+1</f>
        <v>2</v>
      </c>
      <c r="D14" s="1">
        <f>ABS('Forms of Innovation phase 2'!AJ12-'Forms of Innovation phase 2'!AM12)+1</f>
        <v>2</v>
      </c>
      <c r="E14" s="1">
        <f>ABS('Forms of Innovation phase 2'!AK12-'Forms of Innovation phase 2'!AL12)+1</f>
        <v>1</v>
      </c>
      <c r="F14">
        <f>ABS('Forms of Innovation phase 2'!AK12-'Forms of Innovation phase 2'!AM12)+1</f>
        <v>3</v>
      </c>
      <c r="G14">
        <f>ABS('Forms of Innovation phase 2'!AL12-'Forms of Innovation phase 2'!AM12)+1</f>
        <v>3</v>
      </c>
      <c r="J14" s="5" t="s">
        <v>128</v>
      </c>
      <c r="K14" s="3">
        <f t="shared" ref="K14:N16" si="3">K7/K$10</f>
        <v>0.17212899039206617</v>
      </c>
      <c r="L14" s="3">
        <f t="shared" si="3"/>
        <v>0.16838712066451056</v>
      </c>
      <c r="M14" s="3">
        <f t="shared" si="3"/>
        <v>0.14804112886862217</v>
      </c>
      <c r="N14" s="3">
        <f t="shared" si="3"/>
        <v>0.20489664449026543</v>
      </c>
      <c r="O14" s="3">
        <f t="shared" ref="O14:O16" si="4">GEOMEAN(K14:N14)</f>
        <v>0.17219479971949755</v>
      </c>
      <c r="P14" s="3" cm="1">
        <f t="array" ref="P14">MMULT(K7:N7,O13:O16)/O14</f>
        <v>4.0148989239614306</v>
      </c>
    </row>
    <row r="15" spans="1:16" x14ac:dyDescent="0.25">
      <c r="A15">
        <f t="shared" si="0"/>
        <v>10</v>
      </c>
      <c r="B15" s="1">
        <f>ABS('Forms of Innovation phase 2'!AJ13-'Forms of Innovation phase 2'!AK13)+1</f>
        <v>5</v>
      </c>
      <c r="C15" s="1">
        <f>ABS('Forms of Innovation phase 2'!AJ13-'Forms of Innovation phase 2'!AL13)+1</f>
        <v>2</v>
      </c>
      <c r="D15" s="1">
        <f>ABS('Forms of Innovation phase 2'!AJ13-'Forms of Innovation phase 2'!AM13)+1</f>
        <v>4</v>
      </c>
      <c r="E15" s="1">
        <f>ABS('Forms of Innovation phase 2'!AK13-'Forms of Innovation phase 2'!AL13)+1</f>
        <v>4</v>
      </c>
      <c r="F15">
        <f>ABS('Forms of Innovation phase 2'!AK13-'Forms of Innovation phase 2'!AM13)+1</f>
        <v>2</v>
      </c>
      <c r="G15">
        <f>ABS('Forms of Innovation phase 2'!AL13-'Forms of Innovation phase 2'!AM13)+1</f>
        <v>3</v>
      </c>
      <c r="J15" s="5" t="s">
        <v>129</v>
      </c>
      <c r="K15" s="3">
        <f t="shared" si="3"/>
        <v>0.23074107132825955</v>
      </c>
      <c r="L15" s="3">
        <f t="shared" si="3"/>
        <v>0.28377045357407188</v>
      </c>
      <c r="M15" s="3">
        <f t="shared" si="3"/>
        <v>0.24948284714936955</v>
      </c>
      <c r="N15" s="3">
        <f t="shared" si="3"/>
        <v>0.28294599224473316</v>
      </c>
      <c r="O15" s="3">
        <f t="shared" si="4"/>
        <v>0.260740851452609</v>
      </c>
      <c r="P15" s="3" cm="1">
        <f t="array" ref="P15">MMULT(K8:N8,O13:O16)/O15</f>
        <v>4.0169641622578611</v>
      </c>
    </row>
    <row r="16" spans="1:16" x14ac:dyDescent="0.25">
      <c r="A16">
        <f t="shared" si="0"/>
        <v>11</v>
      </c>
      <c r="B16" s="1">
        <f>ABS('Forms of Innovation phase 2'!AJ14-'Forms of Innovation phase 2'!AK14)+1</f>
        <v>3</v>
      </c>
      <c r="C16" s="1">
        <f>ABS('Forms of Innovation phase 2'!AJ14-'Forms of Innovation phase 2'!AL14)+1</f>
        <v>4</v>
      </c>
      <c r="D16" s="1">
        <f>ABS('Forms of Innovation phase 2'!AJ14-'Forms of Innovation phase 2'!AM14)+1</f>
        <v>4</v>
      </c>
      <c r="E16" s="1">
        <f>ABS('Forms of Innovation phase 2'!AK14-'Forms of Innovation phase 2'!AL14)+1</f>
        <v>2</v>
      </c>
      <c r="F16">
        <f>ABS('Forms of Innovation phase 2'!AK14-'Forms of Innovation phase 2'!AM14)+1</f>
        <v>2</v>
      </c>
      <c r="G16">
        <f>ABS('Forms of Innovation phase 2'!AL14-'Forms of Innovation phase 2'!AM14)+1</f>
        <v>1</v>
      </c>
      <c r="J16" s="5" t="s">
        <v>130</v>
      </c>
      <c r="K16" s="3">
        <f t="shared" si="3"/>
        <v>0.13280073975517426</v>
      </c>
      <c r="L16" s="3">
        <f t="shared" si="3"/>
        <v>9.3607165321498834E-2</v>
      </c>
      <c r="M16" s="3">
        <f t="shared" si="3"/>
        <v>0.10043202377158905</v>
      </c>
      <c r="N16" s="3">
        <f t="shared" si="3"/>
        <v>0.11390297547063528</v>
      </c>
      <c r="O16" s="3">
        <f t="shared" si="4"/>
        <v>0.10920165437282894</v>
      </c>
      <c r="P16" s="3" cm="1">
        <f t="array" ref="P16">MMULT(K9:N9,O13:O16)/O16</f>
        <v>4.0246284544411495</v>
      </c>
    </row>
    <row r="17" spans="1:16" x14ac:dyDescent="0.25">
      <c r="A17">
        <f t="shared" si="0"/>
        <v>12</v>
      </c>
      <c r="B17" s="1">
        <f>ABS('Forms of Innovation phase 2'!AJ15-'Forms of Innovation phase 2'!AK15)+1</f>
        <v>1</v>
      </c>
      <c r="C17" s="1">
        <f>ABS('Forms of Innovation phase 2'!AJ15-'Forms of Innovation phase 2'!AL15)+1</f>
        <v>1</v>
      </c>
      <c r="D17" s="1">
        <f>ABS('Forms of Innovation phase 2'!AJ15-'Forms of Innovation phase 2'!AM15)+1</f>
        <v>1</v>
      </c>
      <c r="E17" s="1">
        <f>ABS('Forms of Innovation phase 2'!AK15-'Forms of Innovation phase 2'!AL15)+1</f>
        <v>1</v>
      </c>
      <c r="F17">
        <f>ABS('Forms of Innovation phase 2'!AK15-'Forms of Innovation phase 2'!AM15)+1</f>
        <v>1</v>
      </c>
      <c r="G17">
        <f>ABS('Forms of Innovation phase 2'!AL15-'Forms of Innovation phase 2'!AM15)+1</f>
        <v>1</v>
      </c>
      <c r="K17" s="3">
        <f>SUM(K13:K16)</f>
        <v>1</v>
      </c>
      <c r="L17" s="3">
        <f t="shared" ref="L17:N17" si="5">SUM(L13:L16)</f>
        <v>1.0000000000000002</v>
      </c>
      <c r="M17" s="3">
        <f t="shared" si="5"/>
        <v>1</v>
      </c>
      <c r="N17" s="3">
        <f t="shared" si="5"/>
        <v>1</v>
      </c>
      <c r="O17" s="8" t="s">
        <v>140</v>
      </c>
      <c r="P17" s="3">
        <f>(AVERAGE(P13:P16)-4)/3</f>
        <v>6.82973812887185E-3</v>
      </c>
    </row>
    <row r="18" spans="1:16" x14ac:dyDescent="0.25">
      <c r="A18">
        <f t="shared" si="0"/>
        <v>13</v>
      </c>
      <c r="B18" s="1">
        <f>ABS('Forms of Innovation phase 2'!AJ16-'Forms of Innovation phase 2'!AK16)+1</f>
        <v>2</v>
      </c>
      <c r="C18" s="1">
        <f>ABS('Forms of Innovation phase 2'!AJ16-'Forms of Innovation phase 2'!AL16)+1</f>
        <v>3</v>
      </c>
      <c r="D18" s="1">
        <f>ABS('Forms of Innovation phase 2'!AJ16-'Forms of Innovation phase 2'!AM16)+1</f>
        <v>5</v>
      </c>
      <c r="E18" s="1">
        <f>ABS('Forms of Innovation phase 2'!AK16-'Forms of Innovation phase 2'!AL16)+1</f>
        <v>2</v>
      </c>
      <c r="F18">
        <f>ABS('Forms of Innovation phase 2'!AK16-'Forms of Innovation phase 2'!AM16)+1</f>
        <v>4</v>
      </c>
      <c r="G18">
        <f>ABS('Forms of Innovation phase 2'!AL16-'Forms of Innovation phase 2'!AM16)+1</f>
        <v>3</v>
      </c>
      <c r="O18" s="8" t="s">
        <v>141</v>
      </c>
      <c r="P18" s="3">
        <v>0.9</v>
      </c>
    </row>
    <row r="19" spans="1:16" x14ac:dyDescent="0.25">
      <c r="A19">
        <f t="shared" si="0"/>
        <v>14</v>
      </c>
      <c r="B19" s="1">
        <f>ABS('Forms of Innovation phase 2'!AJ17-'Forms of Innovation phase 2'!AK17)+1</f>
        <v>2</v>
      </c>
      <c r="C19" s="1">
        <f>ABS('Forms of Innovation phase 2'!AJ17-'Forms of Innovation phase 2'!AL17)+1</f>
        <v>3</v>
      </c>
      <c r="D19" s="1">
        <f>ABS('Forms of Innovation phase 2'!AJ17-'Forms of Innovation phase 2'!AM17)+1</f>
        <v>6</v>
      </c>
      <c r="E19" s="1">
        <f>ABS('Forms of Innovation phase 2'!AK17-'Forms of Innovation phase 2'!AL17)+1</f>
        <v>2</v>
      </c>
      <c r="F19">
        <f>ABS('Forms of Innovation phase 2'!AK17-'Forms of Innovation phase 2'!AM17)+1</f>
        <v>5</v>
      </c>
      <c r="G19">
        <f>ABS('Forms of Innovation phase 2'!AL17-'Forms of Innovation phase 2'!AM17)+1</f>
        <v>4</v>
      </c>
      <c r="O19" s="8" t="s">
        <v>142</v>
      </c>
      <c r="P19" s="3">
        <f>P17/P18</f>
        <v>7.5885979209687222E-3</v>
      </c>
    </row>
    <row r="20" spans="1:16" x14ac:dyDescent="0.25">
      <c r="A20">
        <f t="shared" si="0"/>
        <v>15</v>
      </c>
      <c r="B20" s="1">
        <f>ABS('Forms of Innovation phase 2'!AJ18-'Forms of Innovation phase 2'!AK18)+1</f>
        <v>1</v>
      </c>
      <c r="C20" s="1">
        <f>ABS('Forms of Innovation phase 2'!AJ18-'Forms of Innovation phase 2'!AL18)+1</f>
        <v>2</v>
      </c>
      <c r="D20" s="1">
        <f>ABS('Forms of Innovation phase 2'!AJ18-'Forms of Innovation phase 2'!AM18)+1</f>
        <v>2</v>
      </c>
      <c r="E20" s="1">
        <f>ABS('Forms of Innovation phase 2'!AK18-'Forms of Innovation phase 2'!AL18)+1</f>
        <v>2</v>
      </c>
      <c r="F20">
        <f>ABS('Forms of Innovation phase 2'!AK18-'Forms of Innovation phase 2'!AM18)+1</f>
        <v>2</v>
      </c>
      <c r="G20">
        <f>ABS('Forms of Innovation phase 2'!AL18-'Forms of Innovation phase 2'!AM18)+1</f>
        <v>1</v>
      </c>
    </row>
    <row r="21" spans="1:16" x14ac:dyDescent="0.25">
      <c r="A21">
        <f t="shared" si="0"/>
        <v>16</v>
      </c>
      <c r="B21" s="1">
        <f>ABS('Forms of Innovation phase 2'!AJ19-'Forms of Innovation phase 2'!AK19)+1</f>
        <v>7</v>
      </c>
      <c r="C21" s="1">
        <f>ABS('Forms of Innovation phase 2'!AJ19-'Forms of Innovation phase 2'!AL19)+1</f>
        <v>5</v>
      </c>
      <c r="D21" s="1">
        <f>ABS('Forms of Innovation phase 2'!AJ19-'Forms of Innovation phase 2'!AM19)+1</f>
        <v>3</v>
      </c>
      <c r="E21" s="1">
        <f>ABS('Forms of Innovation phase 2'!AK19-'Forms of Innovation phase 2'!AL19)+1</f>
        <v>3</v>
      </c>
      <c r="F21">
        <f>ABS('Forms of Innovation phase 2'!AK19-'Forms of Innovation phase 2'!AM19)+1</f>
        <v>5</v>
      </c>
      <c r="G21">
        <f>ABS('Forms of Innovation phase 2'!AL19-'Forms of Innovation phase 2'!AM19)+1</f>
        <v>3</v>
      </c>
    </row>
    <row r="22" spans="1:16" x14ac:dyDescent="0.25">
      <c r="A22">
        <f t="shared" si="0"/>
        <v>17</v>
      </c>
      <c r="B22" s="1">
        <f>ABS('Forms of Innovation phase 2'!AJ20-'Forms of Innovation phase 2'!AK20)+1</f>
        <v>1</v>
      </c>
      <c r="C22" s="1">
        <f>ABS('Forms of Innovation phase 2'!AJ20-'Forms of Innovation phase 2'!AL20)+1</f>
        <v>1</v>
      </c>
      <c r="D22" s="1">
        <f>ABS('Forms of Innovation phase 2'!AJ20-'Forms of Innovation phase 2'!AM20)+1</f>
        <v>1</v>
      </c>
      <c r="E22" s="1">
        <f>ABS('Forms of Innovation phase 2'!AK20-'Forms of Innovation phase 2'!AL20)+1</f>
        <v>1</v>
      </c>
      <c r="F22">
        <f>ABS('Forms of Innovation phase 2'!AK20-'Forms of Innovation phase 2'!AM20)+1</f>
        <v>1</v>
      </c>
      <c r="G22">
        <f>ABS('Forms of Innovation phase 2'!AL20-'Forms of Innovation phase 2'!AM20)+1</f>
        <v>1</v>
      </c>
    </row>
    <row r="23" spans="1:16" x14ac:dyDescent="0.25">
      <c r="A23">
        <f t="shared" si="0"/>
        <v>18</v>
      </c>
      <c r="B23" s="1">
        <f>ABS('Forms of Innovation phase 2'!AJ21-'Forms of Innovation phase 2'!AK21)+1</f>
        <v>1</v>
      </c>
      <c r="C23" s="1">
        <f>ABS('Forms of Innovation phase 2'!AJ21-'Forms of Innovation phase 2'!AL21)+1</f>
        <v>1</v>
      </c>
      <c r="D23" s="1">
        <f>ABS('Forms of Innovation phase 2'!AJ21-'Forms of Innovation phase 2'!AM21)+1</f>
        <v>1</v>
      </c>
      <c r="E23" s="1">
        <f>ABS('Forms of Innovation phase 2'!AK21-'Forms of Innovation phase 2'!AL21)+1</f>
        <v>1</v>
      </c>
      <c r="F23">
        <f>ABS('Forms of Innovation phase 2'!AK21-'Forms of Innovation phase 2'!AM21)+1</f>
        <v>1</v>
      </c>
      <c r="G23">
        <f>ABS('Forms of Innovation phase 2'!AL21-'Forms of Innovation phase 2'!AM21)+1</f>
        <v>1</v>
      </c>
    </row>
    <row r="24" spans="1:16" x14ac:dyDescent="0.25">
      <c r="A24">
        <f t="shared" si="0"/>
        <v>19</v>
      </c>
      <c r="B24" s="1">
        <f>ABS('Forms of Innovation phase 2'!AJ22-'Forms of Innovation phase 2'!AK22)+1</f>
        <v>5</v>
      </c>
      <c r="C24" s="1">
        <f>ABS('Forms of Innovation phase 2'!AJ22-'Forms of Innovation phase 2'!AL22)+1</f>
        <v>1</v>
      </c>
      <c r="D24" s="1">
        <f>ABS('Forms of Innovation phase 2'!AJ22-'Forms of Innovation phase 2'!AM22)+1</f>
        <v>9</v>
      </c>
      <c r="E24" s="1">
        <f>ABS('Forms of Innovation phase 2'!AK22-'Forms of Innovation phase 2'!AL22)+1</f>
        <v>5</v>
      </c>
      <c r="F24">
        <f>ABS('Forms of Innovation phase 2'!AK22-'Forms of Innovation phase 2'!AM22)+1</f>
        <v>5</v>
      </c>
      <c r="G24">
        <f>ABS('Forms of Innovation phase 2'!AL22-'Forms of Innovation phase 2'!AM22)+1</f>
        <v>9</v>
      </c>
    </row>
    <row r="25" spans="1:16" x14ac:dyDescent="0.25">
      <c r="A25">
        <f t="shared" si="0"/>
        <v>20</v>
      </c>
      <c r="B25" s="1">
        <f>ABS('Forms of Innovation phase 2'!AJ23-'Forms of Innovation phase 2'!AK23)+1</f>
        <v>1</v>
      </c>
      <c r="C25" s="1">
        <f>ABS('Forms of Innovation phase 2'!AJ23-'Forms of Innovation phase 2'!AL23)+1</f>
        <v>1</v>
      </c>
      <c r="D25" s="1">
        <f>ABS('Forms of Innovation phase 2'!AJ23-'Forms of Innovation phase 2'!AM23)+1</f>
        <v>1</v>
      </c>
      <c r="E25" s="1">
        <f>ABS('Forms of Innovation phase 2'!AK23-'Forms of Innovation phase 2'!AL23)+1</f>
        <v>1</v>
      </c>
      <c r="F25">
        <f>ABS('Forms of Innovation phase 2'!AK23-'Forms of Innovation phase 2'!AM23)+1</f>
        <v>1</v>
      </c>
      <c r="G25">
        <f>ABS('Forms of Innovation phase 2'!AL23-'Forms of Innovation phase 2'!AM23)+1</f>
        <v>1</v>
      </c>
    </row>
    <row r="26" spans="1:16" x14ac:dyDescent="0.25">
      <c r="A26">
        <f t="shared" si="0"/>
        <v>21</v>
      </c>
      <c r="B26" s="1">
        <f>ABS('Forms of Innovation phase 2'!AJ24-'Forms of Innovation phase 2'!AK24)+1</f>
        <v>1</v>
      </c>
      <c r="C26" s="1">
        <f>ABS('Forms of Innovation phase 2'!AJ24-'Forms of Innovation phase 2'!AL24)+1</f>
        <v>1</v>
      </c>
      <c r="D26" s="1">
        <f>ABS('Forms of Innovation phase 2'!AJ24-'Forms of Innovation phase 2'!AM24)+1</f>
        <v>1</v>
      </c>
      <c r="E26" s="1">
        <f>ABS('Forms of Innovation phase 2'!AK24-'Forms of Innovation phase 2'!AL24)+1</f>
        <v>1</v>
      </c>
      <c r="F26">
        <f>ABS('Forms of Innovation phase 2'!AK24-'Forms of Innovation phase 2'!AM24)+1</f>
        <v>1</v>
      </c>
      <c r="G26">
        <f>ABS('Forms of Innovation phase 2'!AL24-'Forms of Innovation phase 2'!AM24)+1</f>
        <v>1</v>
      </c>
    </row>
    <row r="27" spans="1:16" x14ac:dyDescent="0.25">
      <c r="A27">
        <f t="shared" si="0"/>
        <v>22</v>
      </c>
      <c r="B27" s="1">
        <f>ABS('Forms of Innovation phase 2'!AJ25-'Forms of Innovation phase 2'!AK25)+1</f>
        <v>1</v>
      </c>
      <c r="C27" s="1">
        <f>ABS('Forms of Innovation phase 2'!AJ25-'Forms of Innovation phase 2'!AL25)+1</f>
        <v>3</v>
      </c>
      <c r="D27" s="1">
        <f>ABS('Forms of Innovation phase 2'!AJ25-'Forms of Innovation phase 2'!AM25)+1</f>
        <v>2</v>
      </c>
      <c r="E27" s="1">
        <f>ABS('Forms of Innovation phase 2'!AK25-'Forms of Innovation phase 2'!AL25)+1</f>
        <v>3</v>
      </c>
      <c r="F27">
        <f>ABS('Forms of Innovation phase 2'!AK25-'Forms of Innovation phase 2'!AM25)+1</f>
        <v>2</v>
      </c>
      <c r="G27">
        <f>ABS('Forms of Innovation phase 2'!AL25-'Forms of Innovation phase 2'!AM25)+1</f>
        <v>4</v>
      </c>
    </row>
    <row r="28" spans="1:16" x14ac:dyDescent="0.25">
      <c r="A28">
        <f t="shared" si="0"/>
        <v>23</v>
      </c>
      <c r="B28" s="1">
        <f>ABS('Forms of Innovation phase 2'!AJ26-'Forms of Innovation phase 2'!AK26)+1</f>
        <v>3</v>
      </c>
      <c r="C28" s="1">
        <f>ABS('Forms of Innovation phase 2'!AJ26-'Forms of Innovation phase 2'!AL26)+1</f>
        <v>2</v>
      </c>
      <c r="D28" s="1">
        <f>ABS('Forms of Innovation phase 2'!AJ26-'Forms of Innovation phase 2'!AM26)+1</f>
        <v>4</v>
      </c>
      <c r="E28" s="1">
        <f>ABS('Forms of Innovation phase 2'!AK26-'Forms of Innovation phase 2'!AL26)+1</f>
        <v>2</v>
      </c>
      <c r="F28">
        <f>ABS('Forms of Innovation phase 2'!AK26-'Forms of Innovation phase 2'!AM26)+1</f>
        <v>2</v>
      </c>
      <c r="G28">
        <f>ABS('Forms of Innovation phase 2'!AL26-'Forms of Innovation phase 2'!AM26)+1</f>
        <v>3</v>
      </c>
    </row>
    <row r="29" spans="1:16" x14ac:dyDescent="0.25">
      <c r="A29">
        <f t="shared" si="0"/>
        <v>24</v>
      </c>
      <c r="B29" s="1">
        <f>ABS('Forms of Innovation phase 2'!AJ27-'Forms of Innovation phase 2'!AK27)+1</f>
        <v>7</v>
      </c>
      <c r="C29" s="1">
        <f>ABS('Forms of Innovation phase 2'!AJ27-'Forms of Innovation phase 2'!AL27)+1</f>
        <v>3</v>
      </c>
      <c r="D29" s="1">
        <f>ABS('Forms of Innovation phase 2'!AJ27-'Forms of Innovation phase 2'!AM27)+1</f>
        <v>7</v>
      </c>
      <c r="E29" s="1">
        <f>ABS('Forms of Innovation phase 2'!AK27-'Forms of Innovation phase 2'!AL27)+1</f>
        <v>5</v>
      </c>
      <c r="F29">
        <f>ABS('Forms of Innovation phase 2'!AK27-'Forms of Innovation phase 2'!AM27)+1</f>
        <v>1</v>
      </c>
      <c r="G29">
        <f>ABS('Forms of Innovation phase 2'!AL27-'Forms of Innovation phase 2'!AM27)+1</f>
        <v>5</v>
      </c>
    </row>
    <row r="30" spans="1:16" x14ac:dyDescent="0.25">
      <c r="A30">
        <f t="shared" si="0"/>
        <v>25</v>
      </c>
      <c r="B30" s="1">
        <f>ABS('Forms of Innovation phase 2'!AJ28-'Forms of Innovation phase 2'!AK28)+1</f>
        <v>1</v>
      </c>
      <c r="C30" s="1">
        <f>ABS('Forms of Innovation phase 2'!AJ28-'Forms of Innovation phase 2'!AL28)+1</f>
        <v>1</v>
      </c>
      <c r="D30" s="1">
        <f>ABS('Forms of Innovation phase 2'!AJ28-'Forms of Innovation phase 2'!AM28)+1</f>
        <v>1</v>
      </c>
      <c r="E30" s="1">
        <f>ABS('Forms of Innovation phase 2'!AK28-'Forms of Innovation phase 2'!AL28)+1</f>
        <v>1</v>
      </c>
      <c r="F30">
        <f>ABS('Forms of Innovation phase 2'!AK28-'Forms of Innovation phase 2'!AM28)+1</f>
        <v>1</v>
      </c>
      <c r="G30">
        <f>ABS('Forms of Innovation phase 2'!AL28-'Forms of Innovation phase 2'!AM28)+1</f>
        <v>1</v>
      </c>
    </row>
    <row r="32" spans="1:16" x14ac:dyDescent="0.25">
      <c r="B32" s="3">
        <f t="shared" ref="B32:G32" si="6">GEOMEAN(B6:B30)</f>
        <v>1.7619092788152018</v>
      </c>
      <c r="C32" s="3">
        <f t="shared" si="6"/>
        <v>1.5871859103531825</v>
      </c>
      <c r="D32" s="3">
        <f t="shared" si="6"/>
        <v>2.1206691614813389</v>
      </c>
      <c r="E32" s="3">
        <f t="shared" si="6"/>
        <v>1.6654935278544001</v>
      </c>
      <c r="F32" s="3">
        <f t="shared" si="6"/>
        <v>1.9162761710284988</v>
      </c>
      <c r="G32" s="3">
        <f t="shared" si="6"/>
        <v>1.9403820623234924</v>
      </c>
    </row>
    <row r="34" spans="1:6" x14ac:dyDescent="0.25">
      <c r="B34" s="1" t="s">
        <v>127</v>
      </c>
      <c r="C34" s="1" t="s">
        <v>128</v>
      </c>
      <c r="D34" s="1" t="s">
        <v>129</v>
      </c>
      <c r="E34" s="1" t="s">
        <v>130</v>
      </c>
    </row>
    <row r="35" spans="1:6" x14ac:dyDescent="0.25">
      <c r="A35" s="5" t="s">
        <v>127</v>
      </c>
      <c r="B35" s="3">
        <v>1</v>
      </c>
      <c r="C35" s="3">
        <f>B32</f>
        <v>1.7619092788152018</v>
      </c>
      <c r="D35" s="3">
        <f>C32</f>
        <v>1.5871859103531825</v>
      </c>
      <c r="E35" s="3">
        <f>D32</f>
        <v>2.1206691614813389</v>
      </c>
    </row>
    <row r="36" spans="1:6" x14ac:dyDescent="0.25">
      <c r="A36" s="5" t="s">
        <v>128</v>
      </c>
      <c r="B36" s="3">
        <f>1/C35</f>
        <v>0.56756611252564115</v>
      </c>
      <c r="C36" s="3">
        <v>1</v>
      </c>
      <c r="D36" s="3">
        <f>E32</f>
        <v>1.6654935278544001</v>
      </c>
      <c r="E36" s="3">
        <f>F32</f>
        <v>1.9162761710284988</v>
      </c>
    </row>
    <row r="37" spans="1:6" x14ac:dyDescent="0.25">
      <c r="A37" s="5" t="s">
        <v>129</v>
      </c>
      <c r="B37" s="3">
        <f>1/D35</f>
        <v>0.63004591552698375</v>
      </c>
      <c r="C37" s="3">
        <f>1/D36</f>
        <v>0.60042262745281683</v>
      </c>
      <c r="D37" s="3">
        <v>1</v>
      </c>
      <c r="E37" s="3">
        <f>G32</f>
        <v>1.9403820623234924</v>
      </c>
    </row>
    <row r="38" spans="1:6" x14ac:dyDescent="0.25">
      <c r="A38" s="5" t="s">
        <v>130</v>
      </c>
      <c r="B38" s="3">
        <f>1/E35</f>
        <v>0.47154927235395627</v>
      </c>
      <c r="C38" s="3">
        <f>C36/E36</f>
        <v>0.52184544958531864</v>
      </c>
      <c r="D38" s="3">
        <f>1/E37</f>
        <v>0.51536242238941299</v>
      </c>
      <c r="E38" s="3">
        <v>1</v>
      </c>
    </row>
    <row r="39" spans="1:6" x14ac:dyDescent="0.25">
      <c r="A39" s="5" t="s">
        <v>131</v>
      </c>
      <c r="B39" s="3">
        <f>SUM(B35:B38)</f>
        <v>2.6691613004065808</v>
      </c>
      <c r="C39" s="3">
        <f t="shared" ref="C39:E39" si="7">SUM(C35:C38)</f>
        <v>3.8841773558533372</v>
      </c>
      <c r="D39" s="3">
        <f t="shared" si="7"/>
        <v>4.7680418605969956</v>
      </c>
      <c r="E39" s="3">
        <f t="shared" si="7"/>
        <v>6.9773273948333303</v>
      </c>
    </row>
    <row r="41" spans="1:6" x14ac:dyDescent="0.25">
      <c r="A41" s="5"/>
      <c r="B41" s="1" t="s">
        <v>127</v>
      </c>
      <c r="C41" s="1" t="s">
        <v>128</v>
      </c>
      <c r="D41" s="1" t="s">
        <v>129</v>
      </c>
      <c r="E41" s="1" t="s">
        <v>130</v>
      </c>
      <c r="F41" s="1" t="s">
        <v>132</v>
      </c>
    </row>
    <row r="42" spans="1:6" x14ac:dyDescent="0.25">
      <c r="A42" s="5" t="s">
        <v>127</v>
      </c>
      <c r="B42" s="3">
        <f>B35/B$39</f>
        <v>0.37464952000003698</v>
      </c>
      <c r="C42" s="3">
        <f t="shared" ref="C42:E42" si="8">C35/C$39</f>
        <v>0.45361195367664098</v>
      </c>
      <c r="D42" s="3">
        <f t="shared" si="8"/>
        <v>0.33288002848080167</v>
      </c>
      <c r="E42" s="3">
        <f t="shared" si="8"/>
        <v>0.30393717271339193</v>
      </c>
      <c r="F42" s="3">
        <f>GEOMEAN(B42:E42)</f>
        <v>0.36211399317869253</v>
      </c>
    </row>
    <row r="43" spans="1:6" x14ac:dyDescent="0.25">
      <c r="A43" s="5" t="s">
        <v>128</v>
      </c>
      <c r="B43" s="3">
        <f t="shared" ref="B43:E45" si="9">B36/B$39</f>
        <v>0.21263837162601842</v>
      </c>
      <c r="C43" s="3">
        <f t="shared" si="9"/>
        <v>0.25745477314341231</v>
      </c>
      <c r="D43" s="3">
        <f t="shared" si="9"/>
        <v>0.34930346178753291</v>
      </c>
      <c r="E43" s="3">
        <f t="shared" si="9"/>
        <v>0.27464329285271749</v>
      </c>
      <c r="F43" s="3">
        <f t="shared" ref="F43:F45" si="10">GEOMEAN(B43:E43)</f>
        <v>0.26920220836105718</v>
      </c>
    </row>
    <row r="44" spans="1:6" x14ac:dyDescent="0.25">
      <c r="A44" s="5" t="s">
        <v>129</v>
      </c>
      <c r="B44" s="3">
        <f t="shared" si="9"/>
        <v>0.23604639983016831</v>
      </c>
      <c r="C44" s="3">
        <f t="shared" si="9"/>
        <v>0.15458167134103651</v>
      </c>
      <c r="D44" s="3">
        <f t="shared" si="9"/>
        <v>0.20972970230483512</v>
      </c>
      <c r="E44" s="3">
        <f t="shared" si="9"/>
        <v>0.27809818179957185</v>
      </c>
      <c r="F44" s="3">
        <f t="shared" si="10"/>
        <v>0.2147847127675758</v>
      </c>
    </row>
    <row r="45" spans="1:6" x14ac:dyDescent="0.25">
      <c r="A45" s="5" t="s">
        <v>130</v>
      </c>
      <c r="B45" s="3">
        <f t="shared" si="9"/>
        <v>0.17666570854377642</v>
      </c>
      <c r="C45" s="3">
        <f t="shared" si="9"/>
        <v>0.13435160183891021</v>
      </c>
      <c r="D45" s="3">
        <f t="shared" si="9"/>
        <v>0.10808680742683027</v>
      </c>
      <c r="E45" s="3">
        <f t="shared" si="9"/>
        <v>0.14332135263431869</v>
      </c>
      <c r="F45" s="3">
        <f t="shared" si="10"/>
        <v>0.13847445800009284</v>
      </c>
    </row>
    <row r="46" spans="1:6" x14ac:dyDescent="0.25">
      <c r="B46" s="3">
        <f>SUM(B42:B45)</f>
        <v>1.0000000000000002</v>
      </c>
      <c r="C46" s="3">
        <f t="shared" ref="C46:E46" si="11">SUM(C42:C45)</f>
        <v>1</v>
      </c>
      <c r="D46" s="3">
        <f t="shared" si="11"/>
        <v>1</v>
      </c>
      <c r="E46" s="3">
        <f t="shared" si="11"/>
        <v>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D5D20-BA70-457E-A6C9-9E36217EB0E5}">
  <dimension ref="A1:P46"/>
  <sheetViews>
    <sheetView workbookViewId="0">
      <selection activeCell="O16" sqref="O16"/>
    </sheetView>
  </sheetViews>
  <sheetFormatPr defaultRowHeight="15" x14ac:dyDescent="0.25"/>
  <cols>
    <col min="1" max="1" width="18.5703125" customWidth="1"/>
    <col min="2" max="5" width="16" style="1" customWidth="1"/>
  </cols>
  <sheetData>
    <row r="1" spans="1:16" x14ac:dyDescent="0.25">
      <c r="B1" s="1" t="s">
        <v>117</v>
      </c>
      <c r="C1" s="1" t="s">
        <v>118</v>
      </c>
      <c r="D1" s="1" t="s">
        <v>119</v>
      </c>
      <c r="E1" s="1" t="s">
        <v>120</v>
      </c>
    </row>
    <row r="2" spans="1:16" x14ac:dyDescent="0.25">
      <c r="A2" t="s">
        <v>115</v>
      </c>
      <c r="B2" s="3" cm="1">
        <f t="array" ref="B2">GEOMEAN(IF('Forms of Innovation phase 2'!AQ$4:AQ$28&gt;0,'Forms of Innovation phase 2'!AQ$4:AQ$28))</f>
        <v>7.5720019186606518</v>
      </c>
      <c r="C2" s="3" cm="1">
        <f t="array" ref="C2">GEOMEAN(IF('Forms of Innovation phase 2'!AR$4:AR$28&gt;0,'Forms of Innovation phase 2'!AR$4:AR$28))</f>
        <v>4.9985371948943795</v>
      </c>
      <c r="D2" s="3" cm="1">
        <f t="array" ref="D2">GEOMEAN(IF('Forms of Innovation phase 2'!AS$4:AS$28&gt;0,'Forms of Innovation phase 2'!AS$4:AS$28))</f>
        <v>7.0837610924824572</v>
      </c>
      <c r="E2" s="3" cm="1">
        <f t="array" ref="E2">GEOMEAN(IF('Forms of Innovation phase 2'!AT$4:AT$28&gt;0,'Forms of Innovation phase 2'!AT$4:AT$28))</f>
        <v>4.6337975562168401</v>
      </c>
      <c r="K2" s="6">
        <f>B2-C2</f>
        <v>2.5734647237662722</v>
      </c>
      <c r="L2" s="6">
        <f>B2-D2</f>
        <v>0.48824082617819453</v>
      </c>
      <c r="M2" s="6">
        <f>B2-E2</f>
        <v>2.9382043624438117</v>
      </c>
      <c r="N2" s="6">
        <f>C2-D2</f>
        <v>-2.0852238975880777</v>
      </c>
      <c r="O2" s="6">
        <f>C2-E2</f>
        <v>0.36473963867753945</v>
      </c>
      <c r="P2" s="6">
        <f>D2-E2</f>
        <v>2.4499635362656171</v>
      </c>
    </row>
    <row r="3" spans="1:16" x14ac:dyDescent="0.25">
      <c r="A3" t="s">
        <v>116</v>
      </c>
      <c r="B3" s="3">
        <f>AVERAGE('Forms of Innovation phase 2'!AQ$4:AQ$28)</f>
        <v>7.85</v>
      </c>
      <c r="C3" s="3">
        <f>AVERAGE('Forms of Innovation phase 2'!AR$4:AR$28)</f>
        <v>5.6</v>
      </c>
      <c r="D3" s="3">
        <f>AVERAGE('Forms of Innovation phase 2'!AS$4:AS$28)</f>
        <v>7.4</v>
      </c>
      <c r="E3" s="3">
        <f>AVERAGE('Forms of Innovation phase 2'!AT$4:AT$28)</f>
        <v>5.2</v>
      </c>
    </row>
    <row r="5" spans="1:16" x14ac:dyDescent="0.25">
      <c r="B5" s="1" t="s">
        <v>121</v>
      </c>
      <c r="C5" s="1" t="s">
        <v>122</v>
      </c>
      <c r="D5" s="1" t="s">
        <v>123</v>
      </c>
      <c r="E5" s="1" t="s">
        <v>124</v>
      </c>
      <c r="F5" s="1" t="s">
        <v>125</v>
      </c>
      <c r="G5" s="1" t="s">
        <v>126</v>
      </c>
      <c r="K5" s="1" t="s">
        <v>127</v>
      </c>
      <c r="L5" s="1" t="s">
        <v>128</v>
      </c>
      <c r="M5" s="1" t="s">
        <v>129</v>
      </c>
      <c r="N5" s="1" t="s">
        <v>130</v>
      </c>
    </row>
    <row r="6" spans="1:16" x14ac:dyDescent="0.25">
      <c r="A6">
        <v>1</v>
      </c>
      <c r="B6" s="1">
        <f>ABS('Forms of Innovation phase 2'!AQ4-'Forms of Innovation phase 2'!AR4)+1</f>
        <v>1</v>
      </c>
      <c r="C6" s="1">
        <f>ABS('Forms of Innovation phase 2'!AQ4-'Forms of Innovation phase 2'!AS4)+1</f>
        <v>1</v>
      </c>
      <c r="D6" s="1">
        <f>ABS('Forms of Innovation phase 2'!AQ4-'Forms of Innovation phase 2'!AT4)+1</f>
        <v>7</v>
      </c>
      <c r="E6" s="1">
        <f>ABS('Forms of Innovation phase 2'!AR4-'Forms of Innovation phase 2'!AS4)+1</f>
        <v>1</v>
      </c>
      <c r="F6">
        <f>ABS('Forms of Innovation phase 2'!AR4-'Forms of Innovation phase 2'!AT4)+1</f>
        <v>7</v>
      </c>
      <c r="G6">
        <f>ABS('Forms of Innovation phase 2'!AS4-'Forms of Innovation phase 2'!AT4)+1</f>
        <v>7</v>
      </c>
      <c r="J6" s="5" t="s">
        <v>127</v>
      </c>
      <c r="K6" s="3">
        <v>1</v>
      </c>
      <c r="L6" s="3">
        <f>ABS(B2-C2)+1</f>
        <v>3.5734647237662722</v>
      </c>
      <c r="M6" s="3">
        <f>ABS(B2-D2)+1</f>
        <v>1.4882408261781945</v>
      </c>
      <c r="N6" s="3">
        <f>ABS(B2-E2)+1</f>
        <v>3.9382043624438117</v>
      </c>
    </row>
    <row r="7" spans="1:16" x14ac:dyDescent="0.25">
      <c r="A7">
        <f>A6+1</f>
        <v>2</v>
      </c>
      <c r="B7" s="1">
        <f>ABS('Forms of Innovation phase 2'!AQ5-'Forms of Innovation phase 2'!AR5)+1</f>
        <v>1</v>
      </c>
      <c r="C7" s="1">
        <f>ABS('Forms of Innovation phase 2'!AQ5-'Forms of Innovation phase 2'!AS5)+1</f>
        <v>1</v>
      </c>
      <c r="D7" s="1">
        <f>ABS('Forms of Innovation phase 2'!AQ5-'Forms of Innovation phase 2'!AT5)+1</f>
        <v>1</v>
      </c>
      <c r="E7" s="1">
        <f>ABS('Forms of Innovation phase 2'!AR5-'Forms of Innovation phase 2'!AS5)+1</f>
        <v>1</v>
      </c>
      <c r="F7">
        <f>ABS('Forms of Innovation phase 2'!AR5-'Forms of Innovation phase 2'!AT5)+1</f>
        <v>1</v>
      </c>
      <c r="G7">
        <f>ABS('Forms of Innovation phase 2'!AS5-'Forms of Innovation phase 2'!AT5)+1</f>
        <v>1</v>
      </c>
      <c r="J7" s="5" t="s">
        <v>128</v>
      </c>
      <c r="K7" s="3">
        <f>1/L6</f>
        <v>0.27984045661602186</v>
      </c>
      <c r="L7" s="3">
        <v>1</v>
      </c>
      <c r="M7" s="3">
        <f>1/(ABS(C2-D2)+1)</f>
        <v>0.324125584785521</v>
      </c>
      <c r="N7" s="3">
        <f>ABS(C2-E2)+1</f>
        <v>1.3647396386775394</v>
      </c>
    </row>
    <row r="8" spans="1:16" x14ac:dyDescent="0.25">
      <c r="A8">
        <f t="shared" ref="A8:A30" si="0">A7+1</f>
        <v>3</v>
      </c>
      <c r="B8" s="1">
        <f>ABS('Forms of Innovation phase 2'!AQ6-'Forms of Innovation phase 2'!AR6)+1</f>
        <v>4</v>
      </c>
      <c r="C8" s="1">
        <f>ABS('Forms of Innovation phase 2'!AQ6-'Forms of Innovation phase 2'!AS6)+1</f>
        <v>1</v>
      </c>
      <c r="D8" s="1">
        <f>ABS('Forms of Innovation phase 2'!AQ6-'Forms of Innovation phase 2'!AT6)+1</f>
        <v>4</v>
      </c>
      <c r="E8" s="1">
        <f>ABS('Forms of Innovation phase 2'!AR6-'Forms of Innovation phase 2'!AS6)+1</f>
        <v>4</v>
      </c>
      <c r="F8">
        <f>ABS('Forms of Innovation phase 2'!AR6-'Forms of Innovation phase 2'!AT6)+1</f>
        <v>1</v>
      </c>
      <c r="G8">
        <f>ABS('Forms of Innovation phase 2'!AS6-'Forms of Innovation phase 2'!AT6)+1</f>
        <v>4</v>
      </c>
      <c r="J8" s="5" t="s">
        <v>129</v>
      </c>
      <c r="K8" s="3">
        <f>1/M6</f>
        <v>0.67193426118271604</v>
      </c>
      <c r="L8" s="3">
        <f>1/M7</f>
        <v>3.0852238975880777</v>
      </c>
      <c r="M8" s="3">
        <v>1</v>
      </c>
      <c r="N8" s="3">
        <f>ABS(D2-E2)+1</f>
        <v>3.4499635362656171</v>
      </c>
    </row>
    <row r="9" spans="1:16" x14ac:dyDescent="0.25">
      <c r="A9">
        <f t="shared" si="0"/>
        <v>4</v>
      </c>
      <c r="B9" s="1">
        <f>ABS('Forms of Innovation phase 2'!AQ7-'Forms of Innovation phase 2'!AR7)+1</f>
        <v>6</v>
      </c>
      <c r="C9" s="1">
        <f>ABS('Forms of Innovation phase 2'!AQ7-'Forms of Innovation phase 2'!AS7)+1</f>
        <v>7</v>
      </c>
      <c r="D9" s="1">
        <f>ABS('Forms of Innovation phase 2'!AQ7-'Forms of Innovation phase 2'!AT7)+1</f>
        <v>7</v>
      </c>
      <c r="E9" s="1">
        <f>ABS('Forms of Innovation phase 2'!AR7-'Forms of Innovation phase 2'!AS7)+1</f>
        <v>2</v>
      </c>
      <c r="F9">
        <f>ABS('Forms of Innovation phase 2'!AR7-'Forms of Innovation phase 2'!AT7)+1</f>
        <v>2</v>
      </c>
      <c r="G9">
        <f>ABS('Forms of Innovation phase 2'!AS7-'Forms of Innovation phase 2'!AT7)+1</f>
        <v>1</v>
      </c>
      <c r="J9" s="5" t="s">
        <v>130</v>
      </c>
      <c r="K9" s="3">
        <f>1/N6</f>
        <v>0.25392283080491546</v>
      </c>
      <c r="L9" s="3">
        <f>L7/N7</f>
        <v>0.73274049617919823</v>
      </c>
      <c r="M9" s="3">
        <f>1/N8</f>
        <v>0.28985813603190752</v>
      </c>
      <c r="N9" s="3">
        <v>1</v>
      </c>
    </row>
    <row r="10" spans="1:16" x14ac:dyDescent="0.25">
      <c r="A10">
        <f t="shared" si="0"/>
        <v>5</v>
      </c>
      <c r="B10" s="1">
        <f>ABS('Forms of Innovation phase 2'!AQ8-'Forms of Innovation phase 2'!AR8)+1</f>
        <v>1</v>
      </c>
      <c r="C10" s="1">
        <f>ABS('Forms of Innovation phase 2'!AQ8-'Forms of Innovation phase 2'!AS8)+1</f>
        <v>1</v>
      </c>
      <c r="D10" s="1">
        <f>ABS('Forms of Innovation phase 2'!AQ8-'Forms of Innovation phase 2'!AT8)+1</f>
        <v>1</v>
      </c>
      <c r="E10" s="1">
        <f>ABS('Forms of Innovation phase 2'!AR8-'Forms of Innovation phase 2'!AS8)+1</f>
        <v>1</v>
      </c>
      <c r="F10">
        <f>ABS('Forms of Innovation phase 2'!AR8-'Forms of Innovation phase 2'!AT8)+1</f>
        <v>1</v>
      </c>
      <c r="G10">
        <f>ABS('Forms of Innovation phase 2'!AS8-'Forms of Innovation phase 2'!AT8)+1</f>
        <v>1</v>
      </c>
      <c r="J10" s="5" t="s">
        <v>131</v>
      </c>
      <c r="K10" s="3">
        <f>SUM(K6:K9)</f>
        <v>2.2056975486036534</v>
      </c>
      <c r="L10" s="3">
        <f t="shared" ref="L10:N10" si="1">SUM(L6:L9)</f>
        <v>8.3914291175335478</v>
      </c>
      <c r="M10" s="3">
        <f t="shared" si="1"/>
        <v>3.1022245469956231</v>
      </c>
      <c r="N10" s="3">
        <f t="shared" si="1"/>
        <v>9.7529075373869674</v>
      </c>
    </row>
    <row r="11" spans="1:16" x14ac:dyDescent="0.25">
      <c r="A11">
        <f t="shared" si="0"/>
        <v>6</v>
      </c>
      <c r="B11" s="1">
        <f>ABS('Forms of Innovation phase 2'!AQ9-'Forms of Innovation phase 2'!AR9)+1</f>
        <v>4</v>
      </c>
      <c r="C11" s="1">
        <f>ABS('Forms of Innovation phase 2'!AQ9-'Forms of Innovation phase 2'!AS9)+1</f>
        <v>1</v>
      </c>
      <c r="D11" s="1">
        <f>ABS('Forms of Innovation phase 2'!AQ9-'Forms of Innovation phase 2'!AT9)+1</f>
        <v>6</v>
      </c>
      <c r="E11" s="1">
        <f>ABS('Forms of Innovation phase 2'!AR9-'Forms of Innovation phase 2'!AS9)+1</f>
        <v>4</v>
      </c>
      <c r="F11">
        <f>ABS('Forms of Innovation phase 2'!AR9-'Forms of Innovation phase 2'!AT9)+1</f>
        <v>3</v>
      </c>
      <c r="G11">
        <f>ABS('Forms of Innovation phase 2'!AS9-'Forms of Innovation phase 2'!AT9)+1</f>
        <v>6</v>
      </c>
      <c r="K11" s="1"/>
      <c r="L11" s="1"/>
      <c r="M11" s="1"/>
      <c r="N11" s="1"/>
    </row>
    <row r="12" spans="1:16" x14ac:dyDescent="0.25">
      <c r="A12">
        <f t="shared" si="0"/>
        <v>7</v>
      </c>
      <c r="B12" s="1">
        <f>ABS('Forms of Innovation phase 2'!AQ10-'Forms of Innovation phase 2'!AR10)+1</f>
        <v>5</v>
      </c>
      <c r="C12" s="1">
        <f>ABS('Forms of Innovation phase 2'!AQ10-'Forms of Innovation phase 2'!AS10)+1</f>
        <v>3</v>
      </c>
      <c r="D12" s="1">
        <f>ABS('Forms of Innovation phase 2'!AQ10-'Forms of Innovation phase 2'!AT10)+1</f>
        <v>5</v>
      </c>
      <c r="E12" s="1">
        <f>ABS('Forms of Innovation phase 2'!AR10-'Forms of Innovation phase 2'!AS10)+1</f>
        <v>3</v>
      </c>
      <c r="F12">
        <f>ABS('Forms of Innovation phase 2'!AR10-'Forms of Innovation phase 2'!AT10)+1</f>
        <v>1</v>
      </c>
      <c r="G12">
        <f>ABS('Forms of Innovation phase 2'!AS10-'Forms of Innovation phase 2'!AT10)+1</f>
        <v>3</v>
      </c>
      <c r="J12" s="5"/>
      <c r="K12" s="1" t="s">
        <v>127</v>
      </c>
      <c r="L12" s="1" t="s">
        <v>128</v>
      </c>
      <c r="M12" s="1" t="s">
        <v>129</v>
      </c>
      <c r="N12" s="1" t="s">
        <v>130</v>
      </c>
      <c r="O12" s="8" t="s">
        <v>132</v>
      </c>
      <c r="P12" s="13" t="s">
        <v>139</v>
      </c>
    </row>
    <row r="13" spans="1:16" x14ac:dyDescent="0.25">
      <c r="A13">
        <f t="shared" si="0"/>
        <v>8</v>
      </c>
      <c r="B13" s="1">
        <f>ABS('Forms of Innovation phase 2'!AQ11-'Forms of Innovation phase 2'!AR11)+1</f>
        <v>2</v>
      </c>
      <c r="C13" s="1">
        <f>ABS('Forms of Innovation phase 2'!AQ11-'Forms of Innovation phase 2'!AS11)+1</f>
        <v>2</v>
      </c>
      <c r="D13" s="1">
        <f>ABS('Forms of Innovation phase 2'!AQ11-'Forms of Innovation phase 2'!AT11)+1</f>
        <v>4</v>
      </c>
      <c r="E13" s="1">
        <f>ABS('Forms of Innovation phase 2'!AR11-'Forms of Innovation phase 2'!AS11)+1</f>
        <v>3</v>
      </c>
      <c r="F13">
        <f>ABS('Forms of Innovation phase 2'!AR11-'Forms of Innovation phase 2'!AT11)+1</f>
        <v>3</v>
      </c>
      <c r="G13">
        <f>ABS('Forms of Innovation phase 2'!AS11-'Forms of Innovation phase 2'!AT11)+1</f>
        <v>5</v>
      </c>
      <c r="J13" s="5" t="s">
        <v>127</v>
      </c>
      <c r="K13" s="3">
        <f>K6/K$10</f>
        <v>0.45337131586017471</v>
      </c>
      <c r="L13" s="3">
        <f t="shared" ref="L13:N13" si="2">L6/L$10</f>
        <v>0.42584697716145442</v>
      </c>
      <c r="M13" s="3">
        <f t="shared" si="2"/>
        <v>0.47973343116619155</v>
      </c>
      <c r="N13" s="3">
        <f t="shared" si="2"/>
        <v>0.40379797997130906</v>
      </c>
      <c r="O13" s="3">
        <f>GEOMEAN(K13:N13)</f>
        <v>0.4397622374764566</v>
      </c>
      <c r="P13" s="3" cm="1">
        <f t="array" ref="P13">MMULT(K6:N6,O13:O16)/O13</f>
        <v>4.0156221248241293</v>
      </c>
    </row>
    <row r="14" spans="1:16" x14ac:dyDescent="0.25">
      <c r="A14">
        <f t="shared" si="0"/>
        <v>9</v>
      </c>
      <c r="B14" s="1">
        <f>ABS('Forms of Innovation phase 2'!AQ12-'Forms of Innovation phase 2'!AR12)+1</f>
        <v>2</v>
      </c>
      <c r="C14" s="1">
        <f>ABS('Forms of Innovation phase 2'!AQ12-'Forms of Innovation phase 2'!AS12)+1</f>
        <v>2</v>
      </c>
      <c r="D14" s="1">
        <f>ABS('Forms of Innovation phase 2'!AQ12-'Forms of Innovation phase 2'!AT12)+1</f>
        <v>2</v>
      </c>
      <c r="E14" s="1">
        <f>ABS('Forms of Innovation phase 2'!AR12-'Forms of Innovation phase 2'!AS12)+1</f>
        <v>3</v>
      </c>
      <c r="F14">
        <f>ABS('Forms of Innovation phase 2'!AR12-'Forms of Innovation phase 2'!AT12)+1</f>
        <v>3</v>
      </c>
      <c r="G14">
        <f>ABS('Forms of Innovation phase 2'!AS12-'Forms of Innovation phase 2'!AT12)+1</f>
        <v>1</v>
      </c>
      <c r="J14" s="5" t="s">
        <v>128</v>
      </c>
      <c r="K14" s="3">
        <f t="shared" ref="K14:N16" si="3">K7/K$10</f>
        <v>0.12687163604691795</v>
      </c>
      <c r="L14" s="3">
        <f t="shared" si="3"/>
        <v>0.11916921253741403</v>
      </c>
      <c r="M14" s="3">
        <f t="shared" si="3"/>
        <v>0.10448166464913808</v>
      </c>
      <c r="N14" s="3">
        <f t="shared" si="3"/>
        <v>0.1399315674270388</v>
      </c>
      <c r="O14" s="3">
        <f t="shared" ref="O14:O16" si="4">GEOMEAN(K14:N14)</f>
        <v>0.12193295475172554</v>
      </c>
      <c r="P14" s="3" cm="1">
        <f t="array" ref="P14">MMULT(K7:N7,O13:O16)/O14</f>
        <v>4.0116561220824289</v>
      </c>
    </row>
    <row r="15" spans="1:16" x14ac:dyDescent="0.25">
      <c r="A15">
        <f t="shared" si="0"/>
        <v>10</v>
      </c>
      <c r="B15" s="1">
        <f>ABS('Forms of Innovation phase 2'!AQ13-'Forms of Innovation phase 2'!AR13)+1</f>
        <v>1</v>
      </c>
      <c r="C15" s="1">
        <f>ABS('Forms of Innovation phase 2'!AQ13-'Forms of Innovation phase 2'!AS13)+1</f>
        <v>1</v>
      </c>
      <c r="D15" s="1">
        <f>ABS('Forms of Innovation phase 2'!AQ13-'Forms of Innovation phase 2'!AT13)+1</f>
        <v>1</v>
      </c>
      <c r="E15" s="1">
        <f>ABS('Forms of Innovation phase 2'!AR13-'Forms of Innovation phase 2'!AS13)+1</f>
        <v>1</v>
      </c>
      <c r="F15">
        <f>ABS('Forms of Innovation phase 2'!AR13-'Forms of Innovation phase 2'!AT13)+1</f>
        <v>1</v>
      </c>
      <c r="G15">
        <f>ABS('Forms of Innovation phase 2'!AS13-'Forms of Innovation phase 2'!AT13)+1</f>
        <v>1</v>
      </c>
      <c r="J15" s="5" t="s">
        <v>129</v>
      </c>
      <c r="K15" s="3">
        <f t="shared" si="3"/>
        <v>0.3046357201639423</v>
      </c>
      <c r="L15" s="3">
        <f t="shared" si="3"/>
        <v>0.36766370237718254</v>
      </c>
      <c r="M15" s="3">
        <f t="shared" si="3"/>
        <v>0.32234932863530424</v>
      </c>
      <c r="N15" s="3">
        <f t="shared" si="3"/>
        <v>0.35373692645403088</v>
      </c>
      <c r="O15" s="3">
        <f t="shared" si="4"/>
        <v>0.33617056758179303</v>
      </c>
      <c r="P15" s="3" cm="1">
        <f t="array" ref="P15">MMULT(K8:N8,O13:O16)/O15</f>
        <v>4.0146778743027189</v>
      </c>
    </row>
    <row r="16" spans="1:16" x14ac:dyDescent="0.25">
      <c r="A16">
        <f t="shared" si="0"/>
        <v>11</v>
      </c>
      <c r="B16" s="1">
        <f>ABS('Forms of Innovation phase 2'!AQ14-'Forms of Innovation phase 2'!AR14)+1</f>
        <v>1</v>
      </c>
      <c r="C16" s="1">
        <f>ABS('Forms of Innovation phase 2'!AQ14-'Forms of Innovation phase 2'!AS14)+1</f>
        <v>1</v>
      </c>
      <c r="D16" s="1">
        <f>ABS('Forms of Innovation phase 2'!AQ14-'Forms of Innovation phase 2'!AT14)+1</f>
        <v>1</v>
      </c>
      <c r="E16" s="1">
        <f>ABS('Forms of Innovation phase 2'!AR14-'Forms of Innovation phase 2'!AS14)+1</f>
        <v>1</v>
      </c>
      <c r="F16">
        <f>ABS('Forms of Innovation phase 2'!AR14-'Forms of Innovation phase 2'!AT14)+1</f>
        <v>1</v>
      </c>
      <c r="G16">
        <f>ABS('Forms of Innovation phase 2'!AS14-'Forms of Innovation phase 2'!AT14)+1</f>
        <v>1</v>
      </c>
      <c r="J16" s="5" t="s">
        <v>130</v>
      </c>
      <c r="K16" s="3">
        <f t="shared" si="3"/>
        <v>0.11512132792896503</v>
      </c>
      <c r="L16" s="3">
        <f t="shared" si="3"/>
        <v>8.7320107923949092E-2</v>
      </c>
      <c r="M16" s="3">
        <f t="shared" si="3"/>
        <v>9.3435575549366087E-2</v>
      </c>
      <c r="N16" s="3">
        <f t="shared" si="3"/>
        <v>0.10253352614762136</v>
      </c>
      <c r="O16" s="3">
        <f t="shared" si="4"/>
        <v>9.9063131667822699E-2</v>
      </c>
      <c r="P16" s="3" cm="1">
        <f t="array" ref="P16">MMULT(K9:N9,O13:O16)/O16</f>
        <v>4.0127521214987958</v>
      </c>
    </row>
    <row r="17" spans="1:16" x14ac:dyDescent="0.25">
      <c r="A17">
        <f t="shared" si="0"/>
        <v>12</v>
      </c>
      <c r="B17" s="1">
        <f>ABS('Forms of Innovation phase 2'!AQ15-'Forms of Innovation phase 2'!AR15)+1</f>
        <v>1</v>
      </c>
      <c r="C17" s="1">
        <f>ABS('Forms of Innovation phase 2'!AQ15-'Forms of Innovation phase 2'!AS15)+1</f>
        <v>1</v>
      </c>
      <c r="D17" s="1">
        <f>ABS('Forms of Innovation phase 2'!AQ15-'Forms of Innovation phase 2'!AT15)+1</f>
        <v>1</v>
      </c>
      <c r="E17" s="1">
        <f>ABS('Forms of Innovation phase 2'!AR15-'Forms of Innovation phase 2'!AS15)+1</f>
        <v>1</v>
      </c>
      <c r="F17">
        <f>ABS('Forms of Innovation phase 2'!AR15-'Forms of Innovation phase 2'!AT15)+1</f>
        <v>1</v>
      </c>
      <c r="G17">
        <f>ABS('Forms of Innovation phase 2'!AS15-'Forms of Innovation phase 2'!AT15)+1</f>
        <v>1</v>
      </c>
      <c r="K17" s="3">
        <f>SUM(K13:K16)</f>
        <v>0.99999999999999989</v>
      </c>
      <c r="L17" s="3">
        <f t="shared" ref="L17:N17" si="5">SUM(L13:L16)</f>
        <v>1.0000000000000002</v>
      </c>
      <c r="M17" s="3">
        <f t="shared" si="5"/>
        <v>1</v>
      </c>
      <c r="N17" s="3">
        <f t="shared" si="5"/>
        <v>1.0000000000000002</v>
      </c>
      <c r="O17" s="8" t="s">
        <v>140</v>
      </c>
      <c r="P17" s="3">
        <f>(AVERAGE(P13:P16)-4)/3</f>
        <v>4.5590202256728203E-3</v>
      </c>
    </row>
    <row r="18" spans="1:16" x14ac:dyDescent="0.25">
      <c r="A18">
        <f t="shared" si="0"/>
        <v>13</v>
      </c>
      <c r="B18" s="1">
        <f>ABS('Forms of Innovation phase 2'!AQ16-'Forms of Innovation phase 2'!AR16)+1</f>
        <v>2</v>
      </c>
      <c r="C18" s="1">
        <f>ABS('Forms of Innovation phase 2'!AQ16-'Forms of Innovation phase 2'!AS16)+1</f>
        <v>1</v>
      </c>
      <c r="D18" s="1">
        <f>ABS('Forms of Innovation phase 2'!AQ16-'Forms of Innovation phase 2'!AT16)+1</f>
        <v>4</v>
      </c>
      <c r="E18" s="1">
        <f>ABS('Forms of Innovation phase 2'!AR16-'Forms of Innovation phase 2'!AS16)+1</f>
        <v>2</v>
      </c>
      <c r="F18">
        <f>ABS('Forms of Innovation phase 2'!AR16-'Forms of Innovation phase 2'!AT16)+1</f>
        <v>3</v>
      </c>
      <c r="G18">
        <f>ABS('Forms of Innovation phase 2'!AS16-'Forms of Innovation phase 2'!AT16)+1</f>
        <v>4</v>
      </c>
      <c r="O18" s="8" t="s">
        <v>141</v>
      </c>
      <c r="P18" s="3">
        <v>0.9</v>
      </c>
    </row>
    <row r="19" spans="1:16" x14ac:dyDescent="0.25">
      <c r="A19">
        <f t="shared" si="0"/>
        <v>14</v>
      </c>
      <c r="B19" s="1">
        <f>ABS('Forms of Innovation phase 2'!AQ17-'Forms of Innovation phase 2'!AR17)+1</f>
        <v>5</v>
      </c>
      <c r="C19" s="1">
        <f>ABS('Forms of Innovation phase 2'!AQ17-'Forms of Innovation phase 2'!AS17)+1</f>
        <v>2</v>
      </c>
      <c r="D19" s="1">
        <f>ABS('Forms of Innovation phase 2'!AQ17-'Forms of Innovation phase 2'!AT17)+1</f>
        <v>1</v>
      </c>
      <c r="E19" s="1">
        <f>ABS('Forms of Innovation phase 2'!AR17-'Forms of Innovation phase 2'!AS17)+1</f>
        <v>4</v>
      </c>
      <c r="F19">
        <f>ABS('Forms of Innovation phase 2'!AR17-'Forms of Innovation phase 2'!AT17)+1</f>
        <v>5</v>
      </c>
      <c r="G19">
        <f>ABS('Forms of Innovation phase 2'!AS17-'Forms of Innovation phase 2'!AT17)+1</f>
        <v>2</v>
      </c>
      <c r="O19" s="8" t="s">
        <v>142</v>
      </c>
      <c r="P19" s="3">
        <f>P17/P18</f>
        <v>5.065578028525356E-3</v>
      </c>
    </row>
    <row r="20" spans="1:16" x14ac:dyDescent="0.25">
      <c r="A20">
        <f t="shared" si="0"/>
        <v>15</v>
      </c>
      <c r="B20" s="1">
        <f>ABS('Forms of Innovation phase 2'!AQ18-'Forms of Innovation phase 2'!AR18)+1</f>
        <v>4</v>
      </c>
      <c r="C20" s="1">
        <f>ABS('Forms of Innovation phase 2'!AQ18-'Forms of Innovation phase 2'!AS18)+1</f>
        <v>2</v>
      </c>
      <c r="D20" s="1">
        <f>ABS('Forms of Innovation phase 2'!AQ18-'Forms of Innovation phase 2'!AT18)+1</f>
        <v>2</v>
      </c>
      <c r="E20" s="1">
        <f>ABS('Forms of Innovation phase 2'!AR18-'Forms of Innovation phase 2'!AS18)+1</f>
        <v>3</v>
      </c>
      <c r="F20">
        <f>ABS('Forms of Innovation phase 2'!AR18-'Forms of Innovation phase 2'!AT18)+1</f>
        <v>3</v>
      </c>
      <c r="G20">
        <f>ABS('Forms of Innovation phase 2'!AS18-'Forms of Innovation phase 2'!AT18)+1</f>
        <v>1</v>
      </c>
    </row>
    <row r="21" spans="1:16" x14ac:dyDescent="0.25">
      <c r="A21">
        <f t="shared" si="0"/>
        <v>16</v>
      </c>
      <c r="B21" s="1">
        <f>ABS('Forms of Innovation phase 2'!AQ19-'Forms of Innovation phase 2'!AR19)+1</f>
        <v>3</v>
      </c>
      <c r="C21" s="1">
        <f>ABS('Forms of Innovation phase 2'!AQ19-'Forms of Innovation phase 2'!AS19)+1</f>
        <v>1</v>
      </c>
      <c r="D21" s="1">
        <f>ABS('Forms of Innovation phase 2'!AQ19-'Forms of Innovation phase 2'!AT19)+1</f>
        <v>5</v>
      </c>
      <c r="E21" s="1">
        <f>ABS('Forms of Innovation phase 2'!AR19-'Forms of Innovation phase 2'!AS19)+1</f>
        <v>3</v>
      </c>
      <c r="F21">
        <f>ABS('Forms of Innovation phase 2'!AR19-'Forms of Innovation phase 2'!AT19)+1</f>
        <v>3</v>
      </c>
      <c r="G21">
        <f>ABS('Forms of Innovation phase 2'!AS19-'Forms of Innovation phase 2'!AT19)+1</f>
        <v>5</v>
      </c>
    </row>
    <row r="22" spans="1:16" x14ac:dyDescent="0.25">
      <c r="A22">
        <f t="shared" si="0"/>
        <v>17</v>
      </c>
      <c r="B22" s="1">
        <f>ABS('Forms of Innovation phase 2'!AQ20-'Forms of Innovation phase 2'!AR20)+1</f>
        <v>4</v>
      </c>
      <c r="C22" s="1">
        <f>ABS('Forms of Innovation phase 2'!AQ20-'Forms of Innovation phase 2'!AS20)+1</f>
        <v>4</v>
      </c>
      <c r="D22" s="1">
        <f>ABS('Forms of Innovation phase 2'!AQ20-'Forms of Innovation phase 2'!AT20)+1</f>
        <v>4</v>
      </c>
      <c r="E22" s="1">
        <f>ABS('Forms of Innovation phase 2'!AR20-'Forms of Innovation phase 2'!AS20)+1</f>
        <v>1</v>
      </c>
      <c r="F22">
        <f>ABS('Forms of Innovation phase 2'!AR20-'Forms of Innovation phase 2'!AT20)+1</f>
        <v>1</v>
      </c>
      <c r="G22">
        <f>ABS('Forms of Innovation phase 2'!AS20-'Forms of Innovation phase 2'!AT20)+1</f>
        <v>1</v>
      </c>
    </row>
    <row r="23" spans="1:16" x14ac:dyDescent="0.25">
      <c r="A23">
        <f t="shared" si="0"/>
        <v>18</v>
      </c>
      <c r="B23" s="1">
        <f>ABS('Forms of Innovation phase 2'!AQ21-'Forms of Innovation phase 2'!AR21)+1</f>
        <v>1</v>
      </c>
      <c r="C23" s="1">
        <f>ABS('Forms of Innovation phase 2'!AQ21-'Forms of Innovation phase 2'!AS21)+1</f>
        <v>1</v>
      </c>
      <c r="D23" s="1">
        <f>ABS('Forms of Innovation phase 2'!AQ21-'Forms of Innovation phase 2'!AT21)+1</f>
        <v>1</v>
      </c>
      <c r="E23" s="1">
        <f>ABS('Forms of Innovation phase 2'!AR21-'Forms of Innovation phase 2'!AS21)+1</f>
        <v>1</v>
      </c>
      <c r="F23">
        <f>ABS('Forms of Innovation phase 2'!AR21-'Forms of Innovation phase 2'!AT21)+1</f>
        <v>1</v>
      </c>
      <c r="G23">
        <f>ABS('Forms of Innovation phase 2'!AS21-'Forms of Innovation phase 2'!AT21)+1</f>
        <v>1</v>
      </c>
    </row>
    <row r="24" spans="1:16" x14ac:dyDescent="0.25">
      <c r="A24">
        <f t="shared" si="0"/>
        <v>19</v>
      </c>
      <c r="B24" s="1">
        <f>ABS('Forms of Innovation phase 2'!AQ22-'Forms of Innovation phase 2'!AR22)+1</f>
        <v>8</v>
      </c>
      <c r="C24" s="1">
        <f>ABS('Forms of Innovation phase 2'!AQ22-'Forms of Innovation phase 2'!AS22)+1</f>
        <v>1</v>
      </c>
      <c r="D24" s="1">
        <f>ABS('Forms of Innovation phase 2'!AQ22-'Forms of Innovation phase 2'!AT22)+1</f>
        <v>9</v>
      </c>
      <c r="E24" s="1">
        <f>ABS('Forms of Innovation phase 2'!AR22-'Forms of Innovation phase 2'!AS22)+1</f>
        <v>8</v>
      </c>
      <c r="F24">
        <f>ABS('Forms of Innovation phase 2'!AR22-'Forms of Innovation phase 2'!AT22)+1</f>
        <v>2</v>
      </c>
      <c r="G24">
        <f>ABS('Forms of Innovation phase 2'!AS22-'Forms of Innovation phase 2'!AT22)+1</f>
        <v>9</v>
      </c>
    </row>
    <row r="25" spans="1:16" x14ac:dyDescent="0.25">
      <c r="A25">
        <f t="shared" si="0"/>
        <v>20</v>
      </c>
      <c r="B25" s="1">
        <f>ABS('Forms of Innovation phase 2'!AQ23-'Forms of Innovation phase 2'!AR23)+1</f>
        <v>1</v>
      </c>
      <c r="C25" s="1">
        <f>ABS('Forms of Innovation phase 2'!AQ23-'Forms of Innovation phase 2'!AS23)+1</f>
        <v>1</v>
      </c>
      <c r="D25" s="1">
        <f>ABS('Forms of Innovation phase 2'!AQ23-'Forms of Innovation phase 2'!AT23)+1</f>
        <v>1</v>
      </c>
      <c r="E25" s="1">
        <f>ABS('Forms of Innovation phase 2'!AR23-'Forms of Innovation phase 2'!AS23)+1</f>
        <v>1</v>
      </c>
      <c r="F25">
        <f>ABS('Forms of Innovation phase 2'!AR23-'Forms of Innovation phase 2'!AT23)+1</f>
        <v>1</v>
      </c>
      <c r="G25">
        <f>ABS('Forms of Innovation phase 2'!AS23-'Forms of Innovation phase 2'!AT23)+1</f>
        <v>1</v>
      </c>
    </row>
    <row r="26" spans="1:16" x14ac:dyDescent="0.25">
      <c r="A26">
        <f t="shared" si="0"/>
        <v>21</v>
      </c>
      <c r="B26" s="1">
        <f>ABS('Forms of Innovation phase 2'!AQ24-'Forms of Innovation phase 2'!AR24)+1</f>
        <v>1</v>
      </c>
      <c r="C26" s="1">
        <f>ABS('Forms of Innovation phase 2'!AQ24-'Forms of Innovation phase 2'!AS24)+1</f>
        <v>1</v>
      </c>
      <c r="D26" s="1">
        <f>ABS('Forms of Innovation phase 2'!AQ24-'Forms of Innovation phase 2'!AT24)+1</f>
        <v>1</v>
      </c>
      <c r="E26" s="1">
        <f>ABS('Forms of Innovation phase 2'!AR24-'Forms of Innovation phase 2'!AS24)+1</f>
        <v>1</v>
      </c>
      <c r="F26">
        <f>ABS('Forms of Innovation phase 2'!AR24-'Forms of Innovation phase 2'!AT24)+1</f>
        <v>1</v>
      </c>
      <c r="G26">
        <f>ABS('Forms of Innovation phase 2'!AS24-'Forms of Innovation phase 2'!AT24)+1</f>
        <v>1</v>
      </c>
    </row>
    <row r="27" spans="1:16" x14ac:dyDescent="0.25">
      <c r="A27">
        <f t="shared" si="0"/>
        <v>22</v>
      </c>
      <c r="B27" s="1">
        <f>ABS('Forms of Innovation phase 2'!AQ25-'Forms of Innovation phase 2'!AR25)+1</f>
        <v>4</v>
      </c>
      <c r="C27" s="1">
        <f>ABS('Forms of Innovation phase 2'!AQ25-'Forms of Innovation phase 2'!AS25)+1</f>
        <v>3</v>
      </c>
      <c r="D27" s="1">
        <f>ABS('Forms of Innovation phase 2'!AQ25-'Forms of Innovation phase 2'!AT25)+1</f>
        <v>1</v>
      </c>
      <c r="E27" s="1">
        <f>ABS('Forms of Innovation phase 2'!AR25-'Forms of Innovation phase 2'!AS25)+1</f>
        <v>2</v>
      </c>
      <c r="F27">
        <f>ABS('Forms of Innovation phase 2'!AR25-'Forms of Innovation phase 2'!AT25)+1</f>
        <v>4</v>
      </c>
      <c r="G27">
        <f>ABS('Forms of Innovation phase 2'!AS25-'Forms of Innovation phase 2'!AT25)+1</f>
        <v>3</v>
      </c>
    </row>
    <row r="28" spans="1:16" x14ac:dyDescent="0.25">
      <c r="A28">
        <f t="shared" si="0"/>
        <v>23</v>
      </c>
      <c r="B28" s="1">
        <f>ABS('Forms of Innovation phase 2'!AQ26-'Forms of Innovation phase 2'!AR26)+1</f>
        <v>4</v>
      </c>
      <c r="C28" s="1">
        <f>ABS('Forms of Innovation phase 2'!AQ26-'Forms of Innovation phase 2'!AS26)+1</f>
        <v>1</v>
      </c>
      <c r="D28" s="1">
        <f>ABS('Forms of Innovation phase 2'!AQ26-'Forms of Innovation phase 2'!AT26)+1</f>
        <v>5</v>
      </c>
      <c r="E28" s="1">
        <f>ABS('Forms of Innovation phase 2'!AR26-'Forms of Innovation phase 2'!AS26)+1</f>
        <v>4</v>
      </c>
      <c r="F28">
        <f>ABS('Forms of Innovation phase 2'!AR26-'Forms of Innovation phase 2'!AT26)+1</f>
        <v>2</v>
      </c>
      <c r="G28">
        <f>ABS('Forms of Innovation phase 2'!AS26-'Forms of Innovation phase 2'!AT26)+1</f>
        <v>5</v>
      </c>
    </row>
    <row r="29" spans="1:16" x14ac:dyDescent="0.25">
      <c r="A29">
        <f t="shared" si="0"/>
        <v>24</v>
      </c>
      <c r="B29" s="1">
        <f>ABS('Forms of Innovation phase 2'!AQ27-'Forms of Innovation phase 2'!AR27)+1</f>
        <v>9</v>
      </c>
      <c r="C29" s="1">
        <f>ABS('Forms of Innovation phase 2'!AQ27-'Forms of Innovation phase 2'!AS27)+1</f>
        <v>1</v>
      </c>
      <c r="D29" s="1">
        <f>ABS('Forms of Innovation phase 2'!AQ27-'Forms of Innovation phase 2'!AT27)+1</f>
        <v>5</v>
      </c>
      <c r="E29" s="1">
        <f>ABS('Forms of Innovation phase 2'!AR27-'Forms of Innovation phase 2'!AS27)+1</f>
        <v>9</v>
      </c>
      <c r="F29">
        <f>ABS('Forms of Innovation phase 2'!AR27-'Forms of Innovation phase 2'!AT27)+1</f>
        <v>5</v>
      </c>
      <c r="G29">
        <f>ABS('Forms of Innovation phase 2'!AS27-'Forms of Innovation phase 2'!AT27)+1</f>
        <v>5</v>
      </c>
    </row>
    <row r="30" spans="1:16" x14ac:dyDescent="0.25">
      <c r="A30">
        <f t="shared" si="0"/>
        <v>25</v>
      </c>
      <c r="B30" s="1">
        <f>ABS('Forms of Innovation phase 2'!AQ28-'Forms of Innovation phase 2'!AR28)+1</f>
        <v>1</v>
      </c>
      <c r="C30" s="1">
        <f>ABS('Forms of Innovation phase 2'!AQ28-'Forms of Innovation phase 2'!AS28)+1</f>
        <v>1</v>
      </c>
      <c r="D30" s="1">
        <f>ABS('Forms of Innovation phase 2'!AQ28-'Forms of Innovation phase 2'!AT28)+1</f>
        <v>1</v>
      </c>
      <c r="E30" s="1">
        <f>ABS('Forms of Innovation phase 2'!AR28-'Forms of Innovation phase 2'!AS28)+1</f>
        <v>1</v>
      </c>
      <c r="F30">
        <f>ABS('Forms of Innovation phase 2'!AR28-'Forms of Innovation phase 2'!AT28)+1</f>
        <v>1</v>
      </c>
      <c r="G30">
        <f>ABS('Forms of Innovation phase 2'!AS28-'Forms of Innovation phase 2'!AT28)+1</f>
        <v>1</v>
      </c>
    </row>
    <row r="32" spans="1:16" x14ac:dyDescent="0.25">
      <c r="B32" s="3">
        <f t="shared" ref="B32:G32" si="6">GEOMEAN(B6:B30)</f>
        <v>2.2963590718476157</v>
      </c>
      <c r="C32" s="3">
        <f t="shared" si="6"/>
        <v>1.3938653461759731</v>
      </c>
      <c r="D32" s="3">
        <f t="shared" si="6"/>
        <v>2.3396494536157433</v>
      </c>
      <c r="E32" s="3">
        <f t="shared" si="6"/>
        <v>2.0052602682613241</v>
      </c>
      <c r="F32" s="3">
        <f t="shared" si="6"/>
        <v>1.8383856536179348</v>
      </c>
      <c r="G32" s="3">
        <f t="shared" si="6"/>
        <v>2.0573613280429237</v>
      </c>
    </row>
    <row r="34" spans="1:6" x14ac:dyDescent="0.25">
      <c r="B34" s="1" t="s">
        <v>127</v>
      </c>
      <c r="C34" s="1" t="s">
        <v>128</v>
      </c>
      <c r="D34" s="1" t="s">
        <v>129</v>
      </c>
      <c r="E34" s="1" t="s">
        <v>130</v>
      </c>
    </row>
    <row r="35" spans="1:6" x14ac:dyDescent="0.25">
      <c r="A35" s="5" t="s">
        <v>127</v>
      </c>
      <c r="B35" s="3">
        <v>1</v>
      </c>
      <c r="C35" s="3">
        <f>B32</f>
        <v>2.2963590718476157</v>
      </c>
      <c r="D35" s="3">
        <f>C32</f>
        <v>1.3938653461759731</v>
      </c>
      <c r="E35" s="3">
        <f>D32</f>
        <v>2.3396494536157433</v>
      </c>
    </row>
    <row r="36" spans="1:6" x14ac:dyDescent="0.25">
      <c r="A36" s="5" t="s">
        <v>128</v>
      </c>
      <c r="B36" s="3">
        <f>1/C35</f>
        <v>0.43547196614831457</v>
      </c>
      <c r="C36" s="3">
        <v>1</v>
      </c>
      <c r="D36" s="3">
        <f>E32</f>
        <v>2.0052602682613241</v>
      </c>
      <c r="E36" s="3">
        <f>F32</f>
        <v>1.8383856536179348</v>
      </c>
    </row>
    <row r="37" spans="1:6" x14ac:dyDescent="0.25">
      <c r="A37" s="5" t="s">
        <v>129</v>
      </c>
      <c r="B37" s="3">
        <f>1/D35</f>
        <v>0.71742941507475555</v>
      </c>
      <c r="C37" s="3">
        <f>1/D36</f>
        <v>0.49868838266419024</v>
      </c>
      <c r="D37" s="3">
        <v>1</v>
      </c>
      <c r="E37" s="3">
        <f>G32</f>
        <v>2.0573613280429237</v>
      </c>
    </row>
    <row r="38" spans="1:6" x14ac:dyDescent="0.25">
      <c r="A38" s="5" t="s">
        <v>130</v>
      </c>
      <c r="B38" s="3">
        <f>1/E35</f>
        <v>0.42741445666340272</v>
      </c>
      <c r="C38" s="3">
        <f>C36/E36</f>
        <v>0.54395550685026528</v>
      </c>
      <c r="D38" s="3">
        <f>1/E37</f>
        <v>0.48605949104295426</v>
      </c>
      <c r="E38" s="3">
        <v>1</v>
      </c>
    </row>
    <row r="39" spans="1:6" x14ac:dyDescent="0.25">
      <c r="A39" s="5" t="s">
        <v>131</v>
      </c>
      <c r="B39" s="3">
        <f>SUM(B35:B38)</f>
        <v>2.5803158378864728</v>
      </c>
      <c r="C39" s="3">
        <f t="shared" ref="C39:E39" si="7">SUM(C35:C38)</f>
        <v>4.3390029613620715</v>
      </c>
      <c r="D39" s="3">
        <f t="shared" si="7"/>
        <v>4.8851851054802511</v>
      </c>
      <c r="E39" s="3">
        <f t="shared" si="7"/>
        <v>7.235396435276602</v>
      </c>
    </row>
    <row r="41" spans="1:6" x14ac:dyDescent="0.25">
      <c r="A41" s="5"/>
      <c r="B41" s="1" t="s">
        <v>127</v>
      </c>
      <c r="C41" s="1" t="s">
        <v>128</v>
      </c>
      <c r="D41" s="1" t="s">
        <v>129</v>
      </c>
      <c r="E41" s="1" t="s">
        <v>130</v>
      </c>
      <c r="F41" s="1" t="s">
        <v>132</v>
      </c>
    </row>
    <row r="42" spans="1:6" x14ac:dyDescent="0.25">
      <c r="A42" s="5" t="s">
        <v>127</v>
      </c>
      <c r="B42" s="3">
        <f>B35/B$39</f>
        <v>0.38754945627861448</v>
      </c>
      <c r="C42" s="3">
        <f t="shared" ref="C42:E42" si="8">C35/C$39</f>
        <v>0.52923657630479182</v>
      </c>
      <c r="D42" s="3">
        <f t="shared" si="8"/>
        <v>0.2853249807489015</v>
      </c>
      <c r="E42" s="3">
        <f t="shared" si="8"/>
        <v>0.32336161184045759</v>
      </c>
      <c r="F42" s="3">
        <f>GEOMEAN(B42:E42)</f>
        <v>0.37089528312058023</v>
      </c>
    </row>
    <row r="43" spans="1:6" x14ac:dyDescent="0.25">
      <c r="A43" s="5" t="s">
        <v>128</v>
      </c>
      <c r="B43" s="3">
        <f t="shared" ref="B43:E45" si="9">B36/B$39</f>
        <v>0.16876692370535851</v>
      </c>
      <c r="C43" s="3">
        <f t="shared" si="9"/>
        <v>0.23046769244105023</v>
      </c>
      <c r="D43" s="3">
        <f t="shared" si="9"/>
        <v>0.41047784781211311</v>
      </c>
      <c r="E43" s="3">
        <f t="shared" si="9"/>
        <v>0.25408222895082527</v>
      </c>
      <c r="F43" s="3">
        <f t="shared" ref="F43:F45" si="10">GEOMEAN(B43:E43)</f>
        <v>0.25237152423073178</v>
      </c>
    </row>
    <row r="44" spans="1:6" x14ac:dyDescent="0.25">
      <c r="A44" s="5" t="s">
        <v>129</v>
      </c>
      <c r="B44" s="3">
        <f t="shared" si="9"/>
        <v>0.27803937973050591</v>
      </c>
      <c r="C44" s="3">
        <f t="shared" si="9"/>
        <v>0.11493156079977536</v>
      </c>
      <c r="D44" s="3">
        <f t="shared" si="9"/>
        <v>0.2047005340449003</v>
      </c>
      <c r="E44" s="3">
        <f t="shared" si="9"/>
        <v>0.28434673157812573</v>
      </c>
      <c r="F44" s="3">
        <f t="shared" si="10"/>
        <v>0.20767212554324346</v>
      </c>
    </row>
    <row r="45" spans="1:6" x14ac:dyDescent="0.25">
      <c r="A45" s="5" t="s">
        <v>130</v>
      </c>
      <c r="B45" s="3">
        <f t="shared" si="9"/>
        <v>0.16564424028552113</v>
      </c>
      <c r="C45" s="3">
        <f t="shared" si="9"/>
        <v>0.12536417045438253</v>
      </c>
      <c r="D45" s="3">
        <f t="shared" si="9"/>
        <v>9.9496637394085166E-2</v>
      </c>
      <c r="E45" s="3">
        <f t="shared" si="9"/>
        <v>0.13820942763059132</v>
      </c>
      <c r="F45" s="3">
        <f t="shared" si="10"/>
        <v>0.12999419550332886</v>
      </c>
    </row>
    <row r="46" spans="1:6" x14ac:dyDescent="0.25">
      <c r="B46" s="3">
        <f>SUM(B42:B45)</f>
        <v>1</v>
      </c>
      <c r="C46" s="3">
        <f t="shared" ref="C46:E46" si="11">SUM(C42:C45)</f>
        <v>1</v>
      </c>
      <c r="D46" s="3">
        <f t="shared" si="11"/>
        <v>1</v>
      </c>
      <c r="E46" s="3">
        <f t="shared" si="11"/>
        <v>0.99999999999999989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A7E8D-73D0-4586-B3EC-AB958C3EDB2D}">
  <dimension ref="A1:P46"/>
  <sheetViews>
    <sheetView workbookViewId="0">
      <selection activeCell="O12" sqref="O12:P19"/>
    </sheetView>
  </sheetViews>
  <sheetFormatPr defaultRowHeight="15" x14ac:dyDescent="0.25"/>
  <cols>
    <col min="1" max="1" width="18.5703125" customWidth="1"/>
    <col min="2" max="5" width="16" style="1" customWidth="1"/>
  </cols>
  <sheetData>
    <row r="1" spans="1:16" x14ac:dyDescent="0.25">
      <c r="B1" s="1" t="s">
        <v>117</v>
      </c>
      <c r="C1" s="1" t="s">
        <v>118</v>
      </c>
      <c r="D1" s="1" t="s">
        <v>119</v>
      </c>
      <c r="E1" s="1" t="s">
        <v>120</v>
      </c>
    </row>
    <row r="2" spans="1:16" x14ac:dyDescent="0.25">
      <c r="A2" t="s">
        <v>115</v>
      </c>
      <c r="B2" s="3" cm="1">
        <f t="array" ref="B2">GEOMEAN(IF('Forms of Innovation phase 2'!AX$4:AX$28&gt;0,'Forms of Innovation phase 2'!AX$4:AX$28))</f>
        <v>4.6194882522550662</v>
      </c>
      <c r="C2" s="3" cm="1">
        <f t="array" ref="C2">GEOMEAN(IF('Forms of Innovation phase 2'!AY$4:AY$28&gt;0,'Forms of Innovation phase 2'!AY$4:AY$28))</f>
        <v>5.5626432529982415</v>
      </c>
      <c r="D2" s="3" cm="1">
        <f t="array" ref="D2">GEOMEAN(IF('Forms of Innovation phase 2'!AZ$4:AZ$28&gt;0,'Forms of Innovation phase 2'!AZ$4:AZ$28))</f>
        <v>5.1422565384608472</v>
      </c>
      <c r="E2" s="3" cm="1">
        <f t="array" ref="E2">GEOMEAN(IF('Forms of Innovation phase 2'!BA$4:BA$28&gt;0,'Forms of Innovation phase 2'!BA$4:BA$28))</f>
        <v>4.2139801838845461</v>
      </c>
      <c r="K2" s="6">
        <f>B2-C2</f>
        <v>-0.94315500074317526</v>
      </c>
      <c r="L2" s="6">
        <f>B2-D2</f>
        <v>-0.52276828620578097</v>
      </c>
      <c r="M2" s="6">
        <f>B2-E2</f>
        <v>0.40550806837052011</v>
      </c>
      <c r="N2" s="6">
        <f>C2-D2</f>
        <v>0.42038671453739429</v>
      </c>
      <c r="O2" s="6">
        <f>C2-E2</f>
        <v>1.3486630691136954</v>
      </c>
      <c r="P2" s="6">
        <f>D2-E2</f>
        <v>0.92827635457630109</v>
      </c>
    </row>
    <row r="3" spans="1:16" x14ac:dyDescent="0.25">
      <c r="A3" t="s">
        <v>116</v>
      </c>
      <c r="B3" s="3">
        <f>AVERAGE('Forms of Innovation phase 2'!AX$4:AX$28)</f>
        <v>5.166666666666667</v>
      </c>
      <c r="C3" s="3">
        <f>AVERAGE('Forms of Innovation phase 2'!AY$4:AY$28)</f>
        <v>6.166666666666667</v>
      </c>
      <c r="D3" s="3">
        <f>AVERAGE('Forms of Innovation phase 2'!AZ$4:AZ$28)</f>
        <v>5.7222222222222223</v>
      </c>
      <c r="E3" s="3">
        <f>AVERAGE('Forms of Innovation phase 2'!BA$4:BA$28)</f>
        <v>4.7777777777777777</v>
      </c>
    </row>
    <row r="5" spans="1:16" x14ac:dyDescent="0.25">
      <c r="B5" s="1" t="s">
        <v>121</v>
      </c>
      <c r="C5" s="1" t="s">
        <v>122</v>
      </c>
      <c r="D5" s="1" t="s">
        <v>123</v>
      </c>
      <c r="E5" s="1" t="s">
        <v>124</v>
      </c>
      <c r="F5" s="1" t="s">
        <v>125</v>
      </c>
      <c r="G5" s="1" t="s">
        <v>126</v>
      </c>
      <c r="K5" s="1" t="s">
        <v>127</v>
      </c>
      <c r="L5" s="1" t="s">
        <v>128</v>
      </c>
      <c r="M5" s="1" t="s">
        <v>129</v>
      </c>
      <c r="N5" s="1" t="s">
        <v>130</v>
      </c>
    </row>
    <row r="6" spans="1:16" x14ac:dyDescent="0.25">
      <c r="A6">
        <v>1</v>
      </c>
      <c r="B6" s="1">
        <f>ABS('Forms of Innovation phase 2'!AX4-'Forms of Innovation phase 2'!AY4)+1</f>
        <v>1</v>
      </c>
      <c r="C6" s="1">
        <f>ABS('Forms of Innovation phase 2'!AX4-'Forms of Innovation phase 2'!AZ4)+1</f>
        <v>1</v>
      </c>
      <c r="D6" s="1">
        <f>ABS('Forms of Innovation phase 2'!AX4-'Forms of Innovation phase 2'!BA4)+1</f>
        <v>3</v>
      </c>
      <c r="E6" s="1">
        <f>ABS('Forms of Innovation phase 2'!AY4-'Forms of Innovation phase 2'!AZ4)+1</f>
        <v>1</v>
      </c>
      <c r="F6">
        <f>ABS('Forms of Innovation phase 2'!AY4-'Forms of Innovation phase 2'!BA4)+1</f>
        <v>3</v>
      </c>
      <c r="G6">
        <f>ABS('Forms of Innovation phase 2'!AZ4-'Forms of Innovation phase 2'!BA4)+1</f>
        <v>3</v>
      </c>
      <c r="J6" s="5" t="s">
        <v>127</v>
      </c>
      <c r="K6" s="3">
        <v>1</v>
      </c>
      <c r="L6" s="3">
        <f>1/(ABS(B2-C2)+1)</f>
        <v>0.51462698529841522</v>
      </c>
      <c r="M6" s="3">
        <f>1/(ABS(B2-D2)+1)</f>
        <v>0.65669873023929259</v>
      </c>
      <c r="N6" s="3">
        <f>ABS(B2-E2)+1</f>
        <v>1.4055080683705201</v>
      </c>
    </row>
    <row r="7" spans="1:16" x14ac:dyDescent="0.25">
      <c r="A7">
        <f>A6+1</f>
        <v>2</v>
      </c>
      <c r="B7" s="1">
        <f>ABS('Forms of Innovation phase 2'!AX5-'Forms of Innovation phase 2'!AY5)+1</f>
        <v>1</v>
      </c>
      <c r="C7" s="1">
        <f>ABS('Forms of Innovation phase 2'!AX5-'Forms of Innovation phase 2'!AZ5)+1</f>
        <v>1</v>
      </c>
      <c r="D7" s="1">
        <f>ABS('Forms of Innovation phase 2'!AX5-'Forms of Innovation phase 2'!BA5)+1</f>
        <v>1</v>
      </c>
      <c r="E7" s="1">
        <f>ABS('Forms of Innovation phase 2'!AY5-'Forms of Innovation phase 2'!AZ5)+1</f>
        <v>1</v>
      </c>
      <c r="F7">
        <f>ABS('Forms of Innovation phase 2'!AY5-'Forms of Innovation phase 2'!BA5)+1</f>
        <v>1</v>
      </c>
      <c r="G7">
        <f>ABS('Forms of Innovation phase 2'!AZ5-'Forms of Innovation phase 2'!BA5)+1</f>
        <v>1</v>
      </c>
      <c r="J7" s="5" t="s">
        <v>128</v>
      </c>
      <c r="K7" s="3">
        <f>1/L6</f>
        <v>1.943155000743175</v>
      </c>
      <c r="L7" s="3">
        <v>1</v>
      </c>
      <c r="M7" s="3">
        <f>ABS(C2-D2)+1</f>
        <v>1.4203867145373943</v>
      </c>
      <c r="N7" s="3">
        <f>ABS(C2-E2)+1</f>
        <v>2.3486630691136954</v>
      </c>
    </row>
    <row r="8" spans="1:16" x14ac:dyDescent="0.25">
      <c r="A8">
        <f t="shared" ref="A8:A30" si="0">A7+1</f>
        <v>3</v>
      </c>
      <c r="B8" s="1">
        <f>ABS('Forms of Innovation phase 2'!AX6-'Forms of Innovation phase 2'!AY6)+1</f>
        <v>1</v>
      </c>
      <c r="C8" s="1">
        <f>ABS('Forms of Innovation phase 2'!AX6-'Forms of Innovation phase 2'!AZ6)+1</f>
        <v>3</v>
      </c>
      <c r="D8" s="1">
        <f>ABS('Forms of Innovation phase 2'!AX6-'Forms of Innovation phase 2'!BA6)+1</f>
        <v>1</v>
      </c>
      <c r="E8" s="1">
        <f>ABS('Forms of Innovation phase 2'!AY6-'Forms of Innovation phase 2'!AZ6)+1</f>
        <v>3</v>
      </c>
      <c r="F8">
        <f>ABS('Forms of Innovation phase 2'!AY6-'Forms of Innovation phase 2'!BA6)+1</f>
        <v>1</v>
      </c>
      <c r="G8">
        <f>ABS('Forms of Innovation phase 2'!AZ6-'Forms of Innovation phase 2'!BA6)+1</f>
        <v>3</v>
      </c>
      <c r="J8" s="5" t="s">
        <v>129</v>
      </c>
      <c r="K8" s="3">
        <f>1/M6</f>
        <v>1.522768286205781</v>
      </c>
      <c r="L8" s="3">
        <f>1/M7</f>
        <v>0.70403361969327483</v>
      </c>
      <c r="M8" s="3">
        <v>1</v>
      </c>
      <c r="N8" s="3">
        <f>ABS(D2-E2)+1</f>
        <v>1.9282763545763011</v>
      </c>
    </row>
    <row r="9" spans="1:16" x14ac:dyDescent="0.25">
      <c r="A9">
        <f t="shared" si="0"/>
        <v>4</v>
      </c>
      <c r="B9" s="1">
        <f>ABS('Forms of Innovation phase 2'!AX7-'Forms of Innovation phase 2'!AY7)+1</f>
        <v>3</v>
      </c>
      <c r="C9" s="1">
        <f>ABS('Forms of Innovation phase 2'!AX7-'Forms of Innovation phase 2'!AZ7)+1</f>
        <v>3</v>
      </c>
      <c r="D9" s="1">
        <f>ABS('Forms of Innovation phase 2'!AX7-'Forms of Innovation phase 2'!BA7)+1</f>
        <v>1</v>
      </c>
      <c r="E9" s="1">
        <f>ABS('Forms of Innovation phase 2'!AY7-'Forms of Innovation phase 2'!AZ7)+1</f>
        <v>1</v>
      </c>
      <c r="F9">
        <f>ABS('Forms of Innovation phase 2'!AY7-'Forms of Innovation phase 2'!BA7)+1</f>
        <v>3</v>
      </c>
      <c r="G9">
        <f>ABS('Forms of Innovation phase 2'!AZ7-'Forms of Innovation phase 2'!BA7)+1</f>
        <v>3</v>
      </c>
      <c r="J9" s="5" t="s">
        <v>130</v>
      </c>
      <c r="K9" s="3">
        <f>1/N6</f>
        <v>0.7114864884122315</v>
      </c>
      <c r="L9" s="3">
        <f>L7/N7</f>
        <v>0.42577414068053854</v>
      </c>
      <c r="M9" s="3">
        <f>1/N8</f>
        <v>0.51859786468196845</v>
      </c>
      <c r="N9" s="3">
        <v>1</v>
      </c>
    </row>
    <row r="10" spans="1:16" x14ac:dyDescent="0.25">
      <c r="A10">
        <f t="shared" si="0"/>
        <v>5</v>
      </c>
      <c r="B10" s="1">
        <f>ABS('Forms of Innovation phase 2'!AX8-'Forms of Innovation phase 2'!AY8)+1</f>
        <v>1</v>
      </c>
      <c r="C10" s="1">
        <f>ABS('Forms of Innovation phase 2'!AX8-'Forms of Innovation phase 2'!AZ8)+1</f>
        <v>1</v>
      </c>
      <c r="D10" s="1">
        <f>ABS('Forms of Innovation phase 2'!AX8-'Forms of Innovation phase 2'!BA8)+1</f>
        <v>1</v>
      </c>
      <c r="E10" s="1">
        <f>ABS('Forms of Innovation phase 2'!AY8-'Forms of Innovation phase 2'!AZ8)+1</f>
        <v>1</v>
      </c>
      <c r="F10">
        <f>ABS('Forms of Innovation phase 2'!AY8-'Forms of Innovation phase 2'!BA8)+1</f>
        <v>1</v>
      </c>
      <c r="G10">
        <f>ABS('Forms of Innovation phase 2'!AZ8-'Forms of Innovation phase 2'!BA8)+1</f>
        <v>1</v>
      </c>
      <c r="J10" s="5" t="s">
        <v>131</v>
      </c>
      <c r="K10" s="3">
        <f>SUM(K6:K9)</f>
        <v>5.1774097753611876</v>
      </c>
      <c r="L10" s="3">
        <f t="shared" ref="L10:N10" si="1">SUM(L6:L9)</f>
        <v>2.6444347456722284</v>
      </c>
      <c r="M10" s="3">
        <f t="shared" si="1"/>
        <v>3.5956833094586553</v>
      </c>
      <c r="N10" s="3">
        <f t="shared" si="1"/>
        <v>6.6824474920605166</v>
      </c>
    </row>
    <row r="11" spans="1:16" x14ac:dyDescent="0.25">
      <c r="A11">
        <f t="shared" si="0"/>
        <v>6</v>
      </c>
      <c r="B11" s="1">
        <f>ABS('Forms of Innovation phase 2'!AX9-'Forms of Innovation phase 2'!AY9)+1</f>
        <v>3</v>
      </c>
      <c r="C11" s="1">
        <f>ABS('Forms of Innovation phase 2'!AX9-'Forms of Innovation phase 2'!AZ9)+1</f>
        <v>3</v>
      </c>
      <c r="D11" s="1">
        <f>ABS('Forms of Innovation phase 2'!AX9-'Forms of Innovation phase 2'!BA9)+1</f>
        <v>3</v>
      </c>
      <c r="E11" s="1">
        <f>ABS('Forms of Innovation phase 2'!AY9-'Forms of Innovation phase 2'!AZ9)+1</f>
        <v>1</v>
      </c>
      <c r="F11">
        <f>ABS('Forms of Innovation phase 2'!AY9-'Forms of Innovation phase 2'!BA9)+1</f>
        <v>1</v>
      </c>
      <c r="G11">
        <f>ABS('Forms of Innovation phase 2'!AZ9-'Forms of Innovation phase 2'!BA9)+1</f>
        <v>1</v>
      </c>
      <c r="K11" s="1"/>
      <c r="L11" s="1"/>
      <c r="M11" s="1"/>
      <c r="N11" s="1"/>
    </row>
    <row r="12" spans="1:16" x14ac:dyDescent="0.25">
      <c r="A12">
        <f t="shared" si="0"/>
        <v>7</v>
      </c>
      <c r="B12" s="1">
        <f>ABS('Forms of Innovation phase 2'!AX10-'Forms of Innovation phase 2'!AY10)+1</f>
        <v>1</v>
      </c>
      <c r="C12" s="1">
        <f>ABS('Forms of Innovation phase 2'!AX10-'Forms of Innovation phase 2'!AZ10)+1</f>
        <v>1</v>
      </c>
      <c r="D12" s="1">
        <f>ABS('Forms of Innovation phase 2'!AX10-'Forms of Innovation phase 2'!BA10)+1</f>
        <v>1</v>
      </c>
      <c r="E12" s="1">
        <f>ABS('Forms of Innovation phase 2'!AY10-'Forms of Innovation phase 2'!AZ10)+1</f>
        <v>1</v>
      </c>
      <c r="F12">
        <f>ABS('Forms of Innovation phase 2'!AY10-'Forms of Innovation phase 2'!BA10)+1</f>
        <v>1</v>
      </c>
      <c r="G12">
        <f>ABS('Forms of Innovation phase 2'!AZ10-'Forms of Innovation phase 2'!BA10)+1</f>
        <v>1</v>
      </c>
      <c r="J12" s="5"/>
      <c r="K12" s="1" t="s">
        <v>127</v>
      </c>
      <c r="L12" s="1" t="s">
        <v>128</v>
      </c>
      <c r="M12" s="1" t="s">
        <v>129</v>
      </c>
      <c r="N12" s="1" t="s">
        <v>130</v>
      </c>
      <c r="O12" s="8" t="s">
        <v>132</v>
      </c>
      <c r="P12" s="13" t="s">
        <v>139</v>
      </c>
    </row>
    <row r="13" spans="1:16" x14ac:dyDescent="0.25">
      <c r="A13">
        <f t="shared" si="0"/>
        <v>8</v>
      </c>
      <c r="B13" s="1">
        <f>ABS('Forms of Innovation phase 2'!AX11-'Forms of Innovation phase 2'!AY11)+1</f>
        <v>2</v>
      </c>
      <c r="C13" s="1">
        <f>ABS('Forms of Innovation phase 2'!AX11-'Forms of Innovation phase 2'!AZ11)+1</f>
        <v>2</v>
      </c>
      <c r="D13" s="1">
        <f>ABS('Forms of Innovation phase 2'!AX11-'Forms of Innovation phase 2'!BA11)+1</f>
        <v>5</v>
      </c>
      <c r="E13" s="1">
        <f>ABS('Forms of Innovation phase 2'!AY11-'Forms of Innovation phase 2'!AZ11)+1</f>
        <v>1</v>
      </c>
      <c r="F13">
        <f>ABS('Forms of Innovation phase 2'!AY11-'Forms of Innovation phase 2'!BA11)+1</f>
        <v>6</v>
      </c>
      <c r="G13">
        <f>ABS('Forms of Innovation phase 2'!AZ11-'Forms of Innovation phase 2'!BA11)+1</f>
        <v>6</v>
      </c>
      <c r="J13" s="5" t="s">
        <v>127</v>
      </c>
      <c r="K13" s="3">
        <f>K6/K$10</f>
        <v>0.19314677481371229</v>
      </c>
      <c r="L13" s="3">
        <f t="shared" ref="L13:N13" si="2">L6/L$10</f>
        <v>0.19460755692332068</v>
      </c>
      <c r="M13" s="3">
        <f t="shared" si="2"/>
        <v>0.18263530842991876</v>
      </c>
      <c r="N13" s="3">
        <f t="shared" si="2"/>
        <v>0.21032833704124401</v>
      </c>
      <c r="O13" s="3">
        <f>GEOMEAN(K13:N13)</f>
        <v>0.19493167874485978</v>
      </c>
      <c r="P13" s="3" cm="1">
        <f t="array" ref="P13">MMULT(K6:N6,O13:O16)/O13</f>
        <v>4.0035110877920062</v>
      </c>
    </row>
    <row r="14" spans="1:16" x14ac:dyDescent="0.25">
      <c r="A14">
        <f t="shared" si="0"/>
        <v>9</v>
      </c>
      <c r="B14" s="1">
        <f>ABS('Forms of Innovation phase 2'!AX12-'Forms of Innovation phase 2'!AY12)+1</f>
        <v>2</v>
      </c>
      <c r="C14" s="1">
        <f>ABS('Forms of Innovation phase 2'!AX12-'Forms of Innovation phase 2'!AZ12)+1</f>
        <v>1</v>
      </c>
      <c r="D14" s="1">
        <f>ABS('Forms of Innovation phase 2'!AX12-'Forms of Innovation phase 2'!BA12)+1</f>
        <v>2</v>
      </c>
      <c r="E14" s="1">
        <f>ABS('Forms of Innovation phase 2'!AY12-'Forms of Innovation phase 2'!AZ12)+1</f>
        <v>2</v>
      </c>
      <c r="F14">
        <f>ABS('Forms of Innovation phase 2'!AY12-'Forms of Innovation phase 2'!BA12)+1</f>
        <v>1</v>
      </c>
      <c r="G14">
        <f>ABS('Forms of Innovation phase 2'!AZ12-'Forms of Innovation phase 2'!BA12)+1</f>
        <v>2</v>
      </c>
      <c r="J14" s="5" t="s">
        <v>128</v>
      </c>
      <c r="K14" s="3">
        <f t="shared" ref="K14:N16" si="3">K7/K$10</f>
        <v>0.37531412135668096</v>
      </c>
      <c r="L14" s="3">
        <f t="shared" si="3"/>
        <v>0.37815264741796267</v>
      </c>
      <c r="M14" s="3">
        <f t="shared" si="3"/>
        <v>0.39502553264381873</v>
      </c>
      <c r="N14" s="3">
        <f t="shared" si="3"/>
        <v>0.3514674932955576</v>
      </c>
      <c r="O14" s="3">
        <f t="shared" ref="O14:O16" si="4">GEOMEAN(K14:N14)</f>
        <v>0.37466497484689071</v>
      </c>
      <c r="P14" s="3" cm="1">
        <f t="array" ref="P14">MMULT(K7:N7,O13:O16)/O14</f>
        <v>4.005060098438495</v>
      </c>
    </row>
    <row r="15" spans="1:16" x14ac:dyDescent="0.25">
      <c r="A15">
        <f t="shared" si="0"/>
        <v>10</v>
      </c>
      <c r="B15" s="1">
        <f>ABS('Forms of Innovation phase 2'!AX13-'Forms of Innovation phase 2'!AY13)+1</f>
        <v>1</v>
      </c>
      <c r="C15" s="1">
        <f>ABS('Forms of Innovation phase 2'!AX13-'Forms of Innovation phase 2'!AZ13)+1</f>
        <v>1</v>
      </c>
      <c r="D15" s="1">
        <f>ABS('Forms of Innovation phase 2'!AX13-'Forms of Innovation phase 2'!BA13)+1</f>
        <v>1</v>
      </c>
      <c r="E15" s="1">
        <f>ABS('Forms of Innovation phase 2'!AY13-'Forms of Innovation phase 2'!AZ13)+1</f>
        <v>1</v>
      </c>
      <c r="F15">
        <f>ABS('Forms of Innovation phase 2'!AY13-'Forms of Innovation phase 2'!BA13)+1</f>
        <v>1</v>
      </c>
      <c r="G15">
        <f>ABS('Forms of Innovation phase 2'!AZ13-'Forms of Innovation phase 2'!BA13)+1</f>
        <v>1</v>
      </c>
      <c r="J15" s="5" t="s">
        <v>129</v>
      </c>
      <c r="K15" s="3">
        <f t="shared" si="3"/>
        <v>0.29411778326925053</v>
      </c>
      <c r="L15" s="3">
        <f t="shared" si="3"/>
        <v>0.26623217715826297</v>
      </c>
      <c r="M15" s="3">
        <f t="shared" si="3"/>
        <v>0.27811125561849159</v>
      </c>
      <c r="N15" s="3">
        <f t="shared" si="3"/>
        <v>0.2885583997281394</v>
      </c>
      <c r="O15" s="3">
        <f t="shared" si="4"/>
        <v>0.2815519428964961</v>
      </c>
      <c r="P15" s="3" cm="1">
        <f t="array" ref="P15">MMULT(K8:N8,O13:O16)/O15</f>
        <v>4.0035796934702281</v>
      </c>
    </row>
    <row r="16" spans="1:16" x14ac:dyDescent="0.25">
      <c r="A16">
        <f t="shared" si="0"/>
        <v>11</v>
      </c>
      <c r="B16" s="1">
        <f>ABS('Forms of Innovation phase 2'!AX14-'Forms of Innovation phase 2'!AY14)+1</f>
        <v>1</v>
      </c>
      <c r="C16" s="1">
        <f>ABS('Forms of Innovation phase 2'!AX14-'Forms of Innovation phase 2'!AZ14)+1</f>
        <v>2</v>
      </c>
      <c r="D16" s="1">
        <f>ABS('Forms of Innovation phase 2'!AX14-'Forms of Innovation phase 2'!BA14)+1</f>
        <v>1</v>
      </c>
      <c r="E16" s="1">
        <f>ABS('Forms of Innovation phase 2'!AY14-'Forms of Innovation phase 2'!AZ14)+1</f>
        <v>2</v>
      </c>
      <c r="F16">
        <f>ABS('Forms of Innovation phase 2'!AY14-'Forms of Innovation phase 2'!BA14)+1</f>
        <v>1</v>
      </c>
      <c r="G16">
        <f>ABS('Forms of Innovation phase 2'!AZ14-'Forms of Innovation phase 2'!BA14)+1</f>
        <v>2</v>
      </c>
      <c r="J16" s="5" t="s">
        <v>130</v>
      </c>
      <c r="K16" s="3">
        <f t="shared" si="3"/>
        <v>0.13742132056035619</v>
      </c>
      <c r="L16" s="3">
        <f t="shared" si="3"/>
        <v>0.16100761850045373</v>
      </c>
      <c r="M16" s="3">
        <f t="shared" si="3"/>
        <v>0.14422790330777085</v>
      </c>
      <c r="N16" s="3">
        <f t="shared" si="3"/>
        <v>0.14964576993505899</v>
      </c>
      <c r="O16" s="3">
        <f t="shared" si="4"/>
        <v>0.14782693408091216</v>
      </c>
      <c r="P16" s="3" cm="1">
        <f t="array" ref="P16">MMULT(K9:N9,O13:O16)/O16</f>
        <v>4.0050420273145209</v>
      </c>
    </row>
    <row r="17" spans="1:16" x14ac:dyDescent="0.25">
      <c r="A17">
        <f t="shared" si="0"/>
        <v>12</v>
      </c>
      <c r="B17" s="1">
        <f>ABS('Forms of Innovation phase 2'!AX15-'Forms of Innovation phase 2'!AY15)+1</f>
        <v>1</v>
      </c>
      <c r="C17" s="1">
        <f>ABS('Forms of Innovation phase 2'!AX15-'Forms of Innovation phase 2'!AZ15)+1</f>
        <v>1</v>
      </c>
      <c r="D17" s="1">
        <f>ABS('Forms of Innovation phase 2'!AX15-'Forms of Innovation phase 2'!BA15)+1</f>
        <v>1</v>
      </c>
      <c r="E17" s="1">
        <f>ABS('Forms of Innovation phase 2'!AY15-'Forms of Innovation phase 2'!AZ15)+1</f>
        <v>1</v>
      </c>
      <c r="F17">
        <f>ABS('Forms of Innovation phase 2'!AY15-'Forms of Innovation phase 2'!BA15)+1</f>
        <v>1</v>
      </c>
      <c r="G17">
        <f>ABS('Forms of Innovation phase 2'!AZ15-'Forms of Innovation phase 2'!BA15)+1</f>
        <v>1</v>
      </c>
      <c r="K17" s="3">
        <f>SUM(K13:K16)</f>
        <v>0.99999999999999989</v>
      </c>
      <c r="L17" s="3">
        <f t="shared" ref="L17:N17" si="5">SUM(L13:L16)</f>
        <v>1</v>
      </c>
      <c r="M17" s="3">
        <f t="shared" si="5"/>
        <v>1</v>
      </c>
      <c r="N17" s="3">
        <f t="shared" si="5"/>
        <v>0.99999999999999989</v>
      </c>
      <c r="O17" s="8" t="s">
        <v>140</v>
      </c>
      <c r="P17" s="3">
        <f>(AVERAGE(P13:P16)-4)/3</f>
        <v>1.4327422512708428E-3</v>
      </c>
    </row>
    <row r="18" spans="1:16" x14ac:dyDescent="0.25">
      <c r="A18">
        <f t="shared" si="0"/>
        <v>13</v>
      </c>
      <c r="B18" s="1">
        <f>ABS('Forms of Innovation phase 2'!AX16-'Forms of Innovation phase 2'!AY16)+1</f>
        <v>2</v>
      </c>
      <c r="C18" s="1">
        <f>ABS('Forms of Innovation phase 2'!AX16-'Forms of Innovation phase 2'!AZ16)+1</f>
        <v>3</v>
      </c>
      <c r="D18" s="1">
        <f>ABS('Forms of Innovation phase 2'!AX16-'Forms of Innovation phase 2'!BA16)+1</f>
        <v>4</v>
      </c>
      <c r="E18" s="1">
        <f>ABS('Forms of Innovation phase 2'!AY16-'Forms of Innovation phase 2'!AZ16)+1</f>
        <v>2</v>
      </c>
      <c r="F18">
        <f>ABS('Forms of Innovation phase 2'!AY16-'Forms of Innovation phase 2'!BA16)+1</f>
        <v>3</v>
      </c>
      <c r="G18">
        <f>ABS('Forms of Innovation phase 2'!AZ16-'Forms of Innovation phase 2'!BA16)+1</f>
        <v>2</v>
      </c>
      <c r="O18" s="8" t="s">
        <v>141</v>
      </c>
      <c r="P18" s="3">
        <v>0.9</v>
      </c>
    </row>
    <row r="19" spans="1:16" x14ac:dyDescent="0.25">
      <c r="A19">
        <f t="shared" si="0"/>
        <v>14</v>
      </c>
      <c r="B19" s="1">
        <f>ABS('Forms of Innovation phase 2'!AX17-'Forms of Innovation phase 2'!AY17)+1</f>
        <v>5</v>
      </c>
      <c r="C19" s="1">
        <f>ABS('Forms of Innovation phase 2'!AX17-'Forms of Innovation phase 2'!AZ17)+1</f>
        <v>5</v>
      </c>
      <c r="D19" s="1">
        <f>ABS('Forms of Innovation phase 2'!AX17-'Forms of Innovation phase 2'!BA17)+1</f>
        <v>1</v>
      </c>
      <c r="E19" s="1">
        <f>ABS('Forms of Innovation phase 2'!AY17-'Forms of Innovation phase 2'!AZ17)+1</f>
        <v>1</v>
      </c>
      <c r="F19">
        <f>ABS('Forms of Innovation phase 2'!AY17-'Forms of Innovation phase 2'!BA17)+1</f>
        <v>5</v>
      </c>
      <c r="G19">
        <f>ABS('Forms of Innovation phase 2'!AZ17-'Forms of Innovation phase 2'!BA17)+1</f>
        <v>5</v>
      </c>
      <c r="O19" s="8" t="s">
        <v>142</v>
      </c>
      <c r="P19" s="3">
        <f>P17/P18</f>
        <v>1.5919358347453807E-3</v>
      </c>
    </row>
    <row r="20" spans="1:16" x14ac:dyDescent="0.25">
      <c r="A20">
        <f t="shared" si="0"/>
        <v>15</v>
      </c>
      <c r="B20" s="1">
        <f>ABS('Forms of Innovation phase 2'!AX18-'Forms of Innovation phase 2'!AY18)+1</f>
        <v>2</v>
      </c>
      <c r="C20" s="1">
        <f>ABS('Forms of Innovation phase 2'!AX18-'Forms of Innovation phase 2'!AZ18)+1</f>
        <v>4</v>
      </c>
      <c r="D20" s="1">
        <f>ABS('Forms of Innovation phase 2'!AX18-'Forms of Innovation phase 2'!BA18)+1</f>
        <v>4</v>
      </c>
      <c r="E20" s="1">
        <f>ABS('Forms of Innovation phase 2'!AY18-'Forms of Innovation phase 2'!AZ18)+1</f>
        <v>3</v>
      </c>
      <c r="F20">
        <f>ABS('Forms of Innovation phase 2'!AY18-'Forms of Innovation phase 2'!BA18)+1</f>
        <v>3</v>
      </c>
      <c r="G20">
        <f>ABS('Forms of Innovation phase 2'!AZ18-'Forms of Innovation phase 2'!BA18)+1</f>
        <v>1</v>
      </c>
    </row>
    <row r="21" spans="1:16" x14ac:dyDescent="0.25">
      <c r="A21">
        <f t="shared" si="0"/>
        <v>16</v>
      </c>
      <c r="B21" s="1">
        <f>ABS('Forms of Innovation phase 2'!AX19-'Forms of Innovation phase 2'!AY19)+1</f>
        <v>1</v>
      </c>
      <c r="C21" s="1">
        <f>ABS('Forms of Innovation phase 2'!AX19-'Forms of Innovation phase 2'!AZ19)+1</f>
        <v>2</v>
      </c>
      <c r="D21" s="1">
        <f>ABS('Forms of Innovation phase 2'!AX19-'Forms of Innovation phase 2'!BA19)+1</f>
        <v>2</v>
      </c>
      <c r="E21" s="1">
        <f>ABS('Forms of Innovation phase 2'!AY19-'Forms of Innovation phase 2'!AZ19)+1</f>
        <v>2</v>
      </c>
      <c r="F21">
        <f>ABS('Forms of Innovation phase 2'!AY19-'Forms of Innovation phase 2'!BA19)+1</f>
        <v>2</v>
      </c>
      <c r="G21">
        <f>ABS('Forms of Innovation phase 2'!AZ19-'Forms of Innovation phase 2'!BA19)+1</f>
        <v>1</v>
      </c>
    </row>
    <row r="22" spans="1:16" x14ac:dyDescent="0.25">
      <c r="A22">
        <f t="shared" si="0"/>
        <v>17</v>
      </c>
      <c r="B22" s="1">
        <f>ABS('Forms of Innovation phase 2'!AX20-'Forms of Innovation phase 2'!AY20)+1</f>
        <v>3</v>
      </c>
      <c r="C22" s="1">
        <f>ABS('Forms of Innovation phase 2'!AX20-'Forms of Innovation phase 2'!AZ20)+1</f>
        <v>3</v>
      </c>
      <c r="D22" s="1">
        <f>ABS('Forms of Innovation phase 2'!AX20-'Forms of Innovation phase 2'!BA20)+1</f>
        <v>3</v>
      </c>
      <c r="E22" s="1">
        <f>ABS('Forms of Innovation phase 2'!AY20-'Forms of Innovation phase 2'!AZ20)+1</f>
        <v>1</v>
      </c>
      <c r="F22">
        <f>ABS('Forms of Innovation phase 2'!AY20-'Forms of Innovation phase 2'!BA20)+1</f>
        <v>1</v>
      </c>
      <c r="G22">
        <f>ABS('Forms of Innovation phase 2'!AZ20-'Forms of Innovation phase 2'!BA20)+1</f>
        <v>1</v>
      </c>
    </row>
    <row r="23" spans="1:16" x14ac:dyDescent="0.25">
      <c r="A23">
        <f t="shared" si="0"/>
        <v>18</v>
      </c>
      <c r="B23" s="1">
        <f>ABS('Forms of Innovation phase 2'!AX21-'Forms of Innovation phase 2'!AY21)+1</f>
        <v>1</v>
      </c>
      <c r="C23" s="1">
        <f>ABS('Forms of Innovation phase 2'!AX21-'Forms of Innovation phase 2'!AZ21)+1</f>
        <v>1</v>
      </c>
      <c r="D23" s="1">
        <f>ABS('Forms of Innovation phase 2'!AX21-'Forms of Innovation phase 2'!BA21)+1</f>
        <v>1</v>
      </c>
      <c r="E23" s="1">
        <f>ABS('Forms of Innovation phase 2'!AY21-'Forms of Innovation phase 2'!AZ21)+1</f>
        <v>1</v>
      </c>
      <c r="F23">
        <f>ABS('Forms of Innovation phase 2'!AY21-'Forms of Innovation phase 2'!BA21)+1</f>
        <v>1</v>
      </c>
      <c r="G23">
        <f>ABS('Forms of Innovation phase 2'!AZ21-'Forms of Innovation phase 2'!BA21)+1</f>
        <v>1</v>
      </c>
    </row>
    <row r="24" spans="1:16" x14ac:dyDescent="0.25">
      <c r="A24">
        <f t="shared" si="0"/>
        <v>19</v>
      </c>
      <c r="B24" s="1">
        <f>ABS('Forms of Innovation phase 2'!AX22-'Forms of Innovation phase 2'!AY22)+1</f>
        <v>7</v>
      </c>
      <c r="C24" s="1">
        <f>ABS('Forms of Innovation phase 2'!AX22-'Forms of Innovation phase 2'!AZ22)+1</f>
        <v>2</v>
      </c>
      <c r="D24" s="1">
        <f>ABS('Forms of Innovation phase 2'!AX22-'Forms of Innovation phase 2'!BA22)+1</f>
        <v>3</v>
      </c>
      <c r="E24" s="1">
        <f>ABS('Forms of Innovation phase 2'!AY22-'Forms of Innovation phase 2'!AZ22)+1</f>
        <v>6</v>
      </c>
      <c r="F24">
        <f>ABS('Forms of Innovation phase 2'!AY22-'Forms of Innovation phase 2'!BA22)+1</f>
        <v>9</v>
      </c>
      <c r="G24">
        <f>ABS('Forms of Innovation phase 2'!AZ22-'Forms of Innovation phase 2'!BA22)+1</f>
        <v>4</v>
      </c>
    </row>
    <row r="25" spans="1:16" x14ac:dyDescent="0.25">
      <c r="A25">
        <f t="shared" si="0"/>
        <v>20</v>
      </c>
      <c r="B25" s="1">
        <f>ABS('Forms of Innovation phase 2'!AX23-'Forms of Innovation phase 2'!AY23)+1</f>
        <v>1</v>
      </c>
      <c r="C25" s="1">
        <f>ABS('Forms of Innovation phase 2'!AX23-'Forms of Innovation phase 2'!AZ23)+1</f>
        <v>1</v>
      </c>
      <c r="D25" s="1">
        <f>ABS('Forms of Innovation phase 2'!AX23-'Forms of Innovation phase 2'!BA23)+1</f>
        <v>1</v>
      </c>
      <c r="E25" s="1">
        <f>ABS('Forms of Innovation phase 2'!AY23-'Forms of Innovation phase 2'!AZ23)+1</f>
        <v>1</v>
      </c>
      <c r="F25">
        <f>ABS('Forms of Innovation phase 2'!AY23-'Forms of Innovation phase 2'!BA23)+1</f>
        <v>1</v>
      </c>
      <c r="G25">
        <f>ABS('Forms of Innovation phase 2'!AZ23-'Forms of Innovation phase 2'!BA23)+1</f>
        <v>1</v>
      </c>
    </row>
    <row r="26" spans="1:16" x14ac:dyDescent="0.25">
      <c r="A26">
        <f t="shared" si="0"/>
        <v>21</v>
      </c>
      <c r="B26" s="1">
        <f>ABS('Forms of Innovation phase 2'!AX24-'Forms of Innovation phase 2'!AY24)+1</f>
        <v>1</v>
      </c>
      <c r="C26" s="1">
        <f>ABS('Forms of Innovation phase 2'!AX24-'Forms of Innovation phase 2'!AZ24)+1</f>
        <v>1</v>
      </c>
      <c r="D26" s="1">
        <f>ABS('Forms of Innovation phase 2'!AX24-'Forms of Innovation phase 2'!BA24)+1</f>
        <v>1</v>
      </c>
      <c r="E26" s="1">
        <f>ABS('Forms of Innovation phase 2'!AY24-'Forms of Innovation phase 2'!AZ24)+1</f>
        <v>1</v>
      </c>
      <c r="F26">
        <f>ABS('Forms of Innovation phase 2'!AY24-'Forms of Innovation phase 2'!BA24)+1</f>
        <v>1</v>
      </c>
      <c r="G26">
        <f>ABS('Forms of Innovation phase 2'!AZ24-'Forms of Innovation phase 2'!BA24)+1</f>
        <v>1</v>
      </c>
    </row>
    <row r="27" spans="1:16" x14ac:dyDescent="0.25">
      <c r="A27">
        <f t="shared" si="0"/>
        <v>22</v>
      </c>
      <c r="B27" s="1">
        <f>ABS('Forms of Innovation phase 2'!AX25-'Forms of Innovation phase 2'!AY25)+1</f>
        <v>2</v>
      </c>
      <c r="C27" s="1">
        <f>ABS('Forms of Innovation phase 2'!AX25-'Forms of Innovation phase 2'!AZ25)+1</f>
        <v>2</v>
      </c>
      <c r="D27" s="1">
        <f>ABS('Forms of Innovation phase 2'!AX25-'Forms of Innovation phase 2'!BA25)+1</f>
        <v>2</v>
      </c>
      <c r="E27" s="1">
        <f>ABS('Forms of Innovation phase 2'!AY25-'Forms of Innovation phase 2'!AZ25)+1</f>
        <v>1</v>
      </c>
      <c r="F27">
        <f>ABS('Forms of Innovation phase 2'!AY25-'Forms of Innovation phase 2'!BA25)+1</f>
        <v>1</v>
      </c>
      <c r="G27">
        <f>ABS('Forms of Innovation phase 2'!AZ25-'Forms of Innovation phase 2'!BA25)+1</f>
        <v>1</v>
      </c>
    </row>
    <row r="28" spans="1:16" x14ac:dyDescent="0.25">
      <c r="A28">
        <f t="shared" si="0"/>
        <v>23</v>
      </c>
      <c r="B28" s="1">
        <f>ABS('Forms of Innovation phase 2'!AX26-'Forms of Innovation phase 2'!AY26)+1</f>
        <v>1</v>
      </c>
      <c r="C28" s="1">
        <f>ABS('Forms of Innovation phase 2'!AX26-'Forms of Innovation phase 2'!AZ26)+1</f>
        <v>1</v>
      </c>
      <c r="D28" s="1">
        <f>ABS('Forms of Innovation phase 2'!AX26-'Forms of Innovation phase 2'!BA26)+1</f>
        <v>1</v>
      </c>
      <c r="E28" s="1">
        <f>ABS('Forms of Innovation phase 2'!AY26-'Forms of Innovation phase 2'!AZ26)+1</f>
        <v>1</v>
      </c>
      <c r="F28">
        <f>ABS('Forms of Innovation phase 2'!AY26-'Forms of Innovation phase 2'!BA26)+1</f>
        <v>1</v>
      </c>
      <c r="G28">
        <f>ABS('Forms of Innovation phase 2'!AZ26-'Forms of Innovation phase 2'!BA26)+1</f>
        <v>1</v>
      </c>
    </row>
    <row r="29" spans="1:16" x14ac:dyDescent="0.25">
      <c r="A29">
        <f t="shared" si="0"/>
        <v>24</v>
      </c>
      <c r="B29" s="1">
        <f>ABS('Forms of Innovation phase 2'!AX27-'Forms of Innovation phase 2'!AY27)+1</f>
        <v>2</v>
      </c>
      <c r="C29" s="1">
        <f>ABS('Forms of Innovation phase 2'!AX27-'Forms of Innovation phase 2'!AZ27)+1</f>
        <v>1</v>
      </c>
      <c r="D29" s="1">
        <f>ABS('Forms of Innovation phase 2'!AX27-'Forms of Innovation phase 2'!BA27)+1</f>
        <v>5</v>
      </c>
      <c r="E29" s="1">
        <f>ABS('Forms of Innovation phase 2'!AY27-'Forms of Innovation phase 2'!AZ27)+1</f>
        <v>2</v>
      </c>
      <c r="F29">
        <f>ABS('Forms of Innovation phase 2'!AY27-'Forms of Innovation phase 2'!BA27)+1</f>
        <v>6</v>
      </c>
      <c r="G29">
        <f>ABS('Forms of Innovation phase 2'!AZ27-'Forms of Innovation phase 2'!BA27)+1</f>
        <v>5</v>
      </c>
    </row>
    <row r="30" spans="1:16" x14ac:dyDescent="0.25">
      <c r="A30">
        <f t="shared" si="0"/>
        <v>25</v>
      </c>
      <c r="B30" s="1">
        <f>ABS('Forms of Innovation phase 2'!AX28-'Forms of Innovation phase 2'!AY28)+1</f>
        <v>1</v>
      </c>
      <c r="C30" s="1">
        <f>ABS('Forms of Innovation phase 2'!AX28-'Forms of Innovation phase 2'!AZ28)+1</f>
        <v>1</v>
      </c>
      <c r="D30" s="1">
        <f>ABS('Forms of Innovation phase 2'!AX28-'Forms of Innovation phase 2'!BA28)+1</f>
        <v>1</v>
      </c>
      <c r="E30" s="1">
        <f>ABS('Forms of Innovation phase 2'!AY28-'Forms of Innovation phase 2'!AZ28)+1</f>
        <v>1</v>
      </c>
      <c r="F30">
        <f>ABS('Forms of Innovation phase 2'!AY28-'Forms of Innovation phase 2'!BA28)+1</f>
        <v>1</v>
      </c>
      <c r="G30">
        <f>ABS('Forms of Innovation phase 2'!AZ28-'Forms of Innovation phase 2'!BA28)+1</f>
        <v>1</v>
      </c>
    </row>
    <row r="32" spans="1:16" x14ac:dyDescent="0.25">
      <c r="B32" s="3">
        <f t="shared" ref="B32:G32" si="6">GEOMEAN(B6:B30)</f>
        <v>1.5533326513653043</v>
      </c>
      <c r="C32" s="3">
        <f t="shared" si="6"/>
        <v>1.6131377329250229</v>
      </c>
      <c r="D32" s="3">
        <f t="shared" si="6"/>
        <v>1.6464380712023217</v>
      </c>
      <c r="E32" s="3">
        <f t="shared" si="6"/>
        <v>1.3474161533075937</v>
      </c>
      <c r="F32" s="3">
        <f t="shared" si="6"/>
        <v>1.647256390891974</v>
      </c>
      <c r="G32" s="3">
        <f t="shared" si="6"/>
        <v>1.6014161355628789</v>
      </c>
    </row>
    <row r="34" spans="1:6" x14ac:dyDescent="0.25">
      <c r="B34" s="1" t="s">
        <v>127</v>
      </c>
      <c r="C34" s="1" t="s">
        <v>128</v>
      </c>
      <c r="D34" s="1" t="s">
        <v>129</v>
      </c>
      <c r="E34" s="1" t="s">
        <v>130</v>
      </c>
    </row>
    <row r="35" spans="1:6" x14ac:dyDescent="0.25">
      <c r="A35" s="5" t="s">
        <v>127</v>
      </c>
      <c r="B35" s="3">
        <v>1</v>
      </c>
      <c r="C35" s="3">
        <f>B32</f>
        <v>1.5533326513653043</v>
      </c>
      <c r="D35" s="3">
        <f>C32</f>
        <v>1.6131377329250229</v>
      </c>
      <c r="E35" s="3">
        <f>D32</f>
        <v>1.6464380712023217</v>
      </c>
    </row>
    <row r="36" spans="1:6" x14ac:dyDescent="0.25">
      <c r="A36" s="5" t="s">
        <v>128</v>
      </c>
      <c r="B36" s="3">
        <f>1/C35</f>
        <v>0.6437771066751532</v>
      </c>
      <c r="C36" s="3">
        <v>1</v>
      </c>
      <c r="D36" s="3">
        <f>E32</f>
        <v>1.3474161533075937</v>
      </c>
      <c r="E36" s="3">
        <f>F32</f>
        <v>1.647256390891974</v>
      </c>
    </row>
    <row r="37" spans="1:6" x14ac:dyDescent="0.25">
      <c r="A37" s="5" t="s">
        <v>129</v>
      </c>
      <c r="B37" s="3">
        <f>1/D35</f>
        <v>0.61990986856822783</v>
      </c>
      <c r="C37" s="3">
        <f>1/D36</f>
        <v>0.74216120798702934</v>
      </c>
      <c r="D37" s="3">
        <v>1</v>
      </c>
      <c r="E37" s="3">
        <f>G32</f>
        <v>1.6014161355628789</v>
      </c>
    </row>
    <row r="38" spans="1:6" x14ac:dyDescent="0.25">
      <c r="A38" s="5" t="s">
        <v>130</v>
      </c>
      <c r="B38" s="3">
        <f>1/E35</f>
        <v>0.60737176665851988</v>
      </c>
      <c r="C38" s="3">
        <f>C36/E36</f>
        <v>0.60707003811259119</v>
      </c>
      <c r="D38" s="3">
        <f>1/E37</f>
        <v>0.62444731122214636</v>
      </c>
      <c r="E38" s="3">
        <v>1</v>
      </c>
    </row>
    <row r="39" spans="1:6" x14ac:dyDescent="0.25">
      <c r="A39" s="5" t="s">
        <v>131</v>
      </c>
      <c r="B39" s="3">
        <f>SUM(B35:B38)</f>
        <v>2.8710587419019009</v>
      </c>
      <c r="C39" s="3">
        <f t="shared" ref="C39:E39" si="7">SUM(C35:C38)</f>
        <v>3.9025638974649244</v>
      </c>
      <c r="D39" s="3">
        <f t="shared" si="7"/>
        <v>4.5850011974547629</v>
      </c>
      <c r="E39" s="3">
        <f t="shared" si="7"/>
        <v>5.8951105976571743</v>
      </c>
    </row>
    <row r="41" spans="1:6" x14ac:dyDescent="0.25">
      <c r="A41" s="5"/>
      <c r="B41" s="1" t="s">
        <v>127</v>
      </c>
      <c r="C41" s="1" t="s">
        <v>128</v>
      </c>
      <c r="D41" s="1" t="s">
        <v>129</v>
      </c>
      <c r="E41" s="1" t="s">
        <v>130</v>
      </c>
      <c r="F41" s="1" t="s">
        <v>132</v>
      </c>
    </row>
    <row r="42" spans="1:6" x14ac:dyDescent="0.25">
      <c r="A42" s="5" t="s">
        <v>127</v>
      </c>
      <c r="B42" s="3">
        <f>B35/B$39</f>
        <v>0.34830356669663998</v>
      </c>
      <c r="C42" s="3">
        <f t="shared" ref="C42:E42" si="8">C35/C$39</f>
        <v>0.39802875549951594</v>
      </c>
      <c r="D42" s="3">
        <f t="shared" si="8"/>
        <v>0.35182929370236848</v>
      </c>
      <c r="E42" s="3">
        <f t="shared" si="8"/>
        <v>0.27928875021558486</v>
      </c>
      <c r="F42" s="3">
        <f>GEOMEAN(B42:E42)</f>
        <v>0.34163664823058576</v>
      </c>
    </row>
    <row r="43" spans="1:6" x14ac:dyDescent="0.25">
      <c r="A43" s="5" t="s">
        <v>128</v>
      </c>
      <c r="B43" s="3">
        <f t="shared" ref="B43:E45" si="9">B36/B$39</f>
        <v>0.22422986241259912</v>
      </c>
      <c r="C43" s="3">
        <f t="shared" si="9"/>
        <v>0.25624180058899032</v>
      </c>
      <c r="D43" s="3">
        <f t="shared" si="9"/>
        <v>0.29387476584642436</v>
      </c>
      <c r="E43" s="3">
        <f t="shared" si="9"/>
        <v>0.27942756350434272</v>
      </c>
      <c r="F43" s="3">
        <f t="shared" ref="F43:F45" si="10">GEOMEAN(B43:E43)</f>
        <v>0.26208595133360896</v>
      </c>
    </row>
    <row r="44" spans="1:6" x14ac:dyDescent="0.25">
      <c r="A44" s="5" t="s">
        <v>129</v>
      </c>
      <c r="B44" s="3">
        <f t="shared" si="9"/>
        <v>0.21591681825275907</v>
      </c>
      <c r="C44" s="3">
        <f t="shared" si="9"/>
        <v>0.19017272426189655</v>
      </c>
      <c r="D44" s="3">
        <f t="shared" si="9"/>
        <v>0.21810245121748767</v>
      </c>
      <c r="E44" s="3">
        <f t="shared" si="9"/>
        <v>0.27165158465378259</v>
      </c>
      <c r="F44" s="3">
        <f t="shared" si="10"/>
        <v>0.222088909825606</v>
      </c>
    </row>
    <row r="45" spans="1:6" x14ac:dyDescent="0.25">
      <c r="A45" s="5" t="s">
        <v>130</v>
      </c>
      <c r="B45" s="3">
        <f t="shared" si="9"/>
        <v>0.21154975263800183</v>
      </c>
      <c r="C45" s="3">
        <f t="shared" si="9"/>
        <v>0.15555671964959733</v>
      </c>
      <c r="D45" s="3">
        <f t="shared" si="9"/>
        <v>0.13619348923371952</v>
      </c>
      <c r="E45" s="3">
        <f t="shared" si="9"/>
        <v>0.16963210162628983</v>
      </c>
      <c r="F45" s="3">
        <f t="shared" si="10"/>
        <v>0.16605097188456838</v>
      </c>
    </row>
    <row r="46" spans="1:6" x14ac:dyDescent="0.25">
      <c r="B46" s="3">
        <f>SUM(B42:B45)</f>
        <v>1</v>
      </c>
      <c r="C46" s="3">
        <f t="shared" ref="C46:E46" si="11">SUM(C42:C45)</f>
        <v>1.0000000000000002</v>
      </c>
      <c r="D46" s="3">
        <f t="shared" si="11"/>
        <v>1</v>
      </c>
      <c r="E46" s="3">
        <f t="shared" si="11"/>
        <v>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12FDF-42EF-44AC-A276-031F10644AA2}">
  <dimension ref="A1:P46"/>
  <sheetViews>
    <sheetView workbookViewId="0">
      <selection activeCell="O12" sqref="O12:P19"/>
    </sheetView>
  </sheetViews>
  <sheetFormatPr defaultRowHeight="15" x14ac:dyDescent="0.25"/>
  <cols>
    <col min="1" max="1" width="18.5703125" customWidth="1"/>
    <col min="2" max="5" width="16" style="1" customWidth="1"/>
  </cols>
  <sheetData>
    <row r="1" spans="1:16" x14ac:dyDescent="0.25">
      <c r="B1" s="1" t="s">
        <v>117</v>
      </c>
      <c r="C1" s="1" t="s">
        <v>118</v>
      </c>
      <c r="D1" s="1" t="s">
        <v>119</v>
      </c>
      <c r="E1" s="1" t="s">
        <v>120</v>
      </c>
    </row>
    <row r="2" spans="1:16" x14ac:dyDescent="0.25">
      <c r="A2" t="s">
        <v>115</v>
      </c>
      <c r="B2" s="3" cm="1">
        <f t="array" ref="B2">GEOMEAN(IF('Forms of Innovation phase 2'!BE$4:BE$28&gt;0,'Forms of Innovation phase 2'!BE$4:BE$28))</f>
        <v>6.3937658406616373</v>
      </c>
      <c r="C2" s="3" cm="1">
        <f t="array" ref="C2">GEOMEAN(IF('Forms of Innovation phase 2'!BF$4:BF$28&gt;0,'Forms of Innovation phase 2'!BF$4:BF$28))</f>
        <v>5.6532617758824202</v>
      </c>
      <c r="D2" s="3" cm="1">
        <f t="array" ref="D2">GEOMEAN(IF('Forms of Innovation phase 2'!BG$4:BG$28&gt;0,'Forms of Innovation phase 2'!BG$4:BG$28))</f>
        <v>6.089117605401615</v>
      </c>
      <c r="E2" s="3" cm="1">
        <f t="array" ref="E2">GEOMEAN(IF('Forms of Innovation phase 2'!BH$4:BH$28&gt;0,'Forms of Innovation phase 2'!BH$4:BH$28))</f>
        <v>4.3886040663242314</v>
      </c>
      <c r="K2" s="6">
        <f>B2-C2</f>
        <v>0.74050406477921715</v>
      </c>
      <c r="L2" s="6">
        <f>B2-D2</f>
        <v>0.30464823526002238</v>
      </c>
      <c r="M2" s="6">
        <f>B2-E2</f>
        <v>2.0051617743374059</v>
      </c>
      <c r="N2" s="6">
        <f>C2-D2</f>
        <v>-0.43585582951919477</v>
      </c>
      <c r="O2" s="6">
        <f>C2-E2</f>
        <v>1.2646577095581888</v>
      </c>
      <c r="P2" s="6">
        <f>D2-E2</f>
        <v>1.7005135390773836</v>
      </c>
    </row>
    <row r="3" spans="1:16" x14ac:dyDescent="0.25">
      <c r="A3" t="s">
        <v>116</v>
      </c>
      <c r="B3" s="3">
        <f>AVERAGE('Forms of Innovation phase 2'!BE$4:BE$28)</f>
        <v>6.6315789473684212</v>
      </c>
      <c r="C3" s="3">
        <f>AVERAGE('Forms of Innovation phase 2'!BF$4:BF$28)</f>
        <v>6</v>
      </c>
      <c r="D3" s="3">
        <f>AVERAGE('Forms of Innovation phase 2'!BG$4:BG$28)</f>
        <v>6.6315789473684212</v>
      </c>
      <c r="E3" s="3">
        <f>AVERAGE('Forms of Innovation phase 2'!BH$4:BH$28)</f>
        <v>4.8421052631578947</v>
      </c>
    </row>
    <row r="5" spans="1:16" x14ac:dyDescent="0.25">
      <c r="B5" s="1" t="s">
        <v>121</v>
      </c>
      <c r="C5" s="1" t="s">
        <v>122</v>
      </c>
      <c r="D5" s="1" t="s">
        <v>123</v>
      </c>
      <c r="E5" s="1" t="s">
        <v>124</v>
      </c>
      <c r="F5" s="1" t="s">
        <v>125</v>
      </c>
      <c r="G5" s="1" t="s">
        <v>126</v>
      </c>
      <c r="K5" s="1" t="s">
        <v>127</v>
      </c>
      <c r="L5" s="1" t="s">
        <v>128</v>
      </c>
      <c r="M5" s="1" t="s">
        <v>129</v>
      </c>
      <c r="N5" s="1" t="s">
        <v>130</v>
      </c>
    </row>
    <row r="6" spans="1:16" x14ac:dyDescent="0.25">
      <c r="A6">
        <v>1</v>
      </c>
      <c r="B6" s="1">
        <f>ABS('Forms of Innovation phase 2'!BE4-'Forms of Innovation phase 2'!BF4)+1</f>
        <v>3</v>
      </c>
      <c r="C6" s="1">
        <f>ABS('Forms of Innovation phase 2'!BE4-'Forms of Innovation phase 2'!BG4)+1</f>
        <v>1</v>
      </c>
      <c r="D6" s="1">
        <f>ABS('Forms of Innovation phase 2'!BE4-'Forms of Innovation phase 2'!BH4)+1</f>
        <v>4</v>
      </c>
      <c r="E6" s="1">
        <f>ABS('Forms of Innovation phase 2'!BF4-'Forms of Innovation phase 2'!BG4)+1</f>
        <v>3</v>
      </c>
      <c r="F6">
        <f>ABS('Forms of Innovation phase 2'!BF4-'Forms of Innovation phase 2'!BH4)+1</f>
        <v>6</v>
      </c>
      <c r="G6">
        <f>ABS('Forms of Innovation phase 2'!BG4-'Forms of Innovation phase 2'!BH4)+1</f>
        <v>4</v>
      </c>
      <c r="J6" s="5" t="s">
        <v>127</v>
      </c>
      <c r="K6" s="3">
        <v>1</v>
      </c>
      <c r="L6" s="3">
        <f>ABS(B2-C2)+1</f>
        <v>1.7405040647792172</v>
      </c>
      <c r="M6" s="3">
        <f>ABS(B2-D2)+1</f>
        <v>1.3046482352600224</v>
      </c>
      <c r="N6" s="3">
        <f>ABS(B2-E2)+1</f>
        <v>3.0051617743374059</v>
      </c>
    </row>
    <row r="7" spans="1:16" x14ac:dyDescent="0.25">
      <c r="A7">
        <f>A6+1</f>
        <v>2</v>
      </c>
      <c r="B7" s="1">
        <f>ABS('Forms of Innovation phase 2'!BE5-'Forms of Innovation phase 2'!BF5)+1</f>
        <v>1</v>
      </c>
      <c r="C7" s="1">
        <f>ABS('Forms of Innovation phase 2'!BE5-'Forms of Innovation phase 2'!BG5)+1</f>
        <v>4</v>
      </c>
      <c r="D7" s="1">
        <f>ABS('Forms of Innovation phase 2'!BE5-'Forms of Innovation phase 2'!BH5)+1</f>
        <v>2</v>
      </c>
      <c r="E7" s="1">
        <f>ABS('Forms of Innovation phase 2'!BF5-'Forms of Innovation phase 2'!BG5)+1</f>
        <v>4</v>
      </c>
      <c r="F7">
        <f>ABS('Forms of Innovation phase 2'!BF5-'Forms of Innovation phase 2'!BH5)+1</f>
        <v>2</v>
      </c>
      <c r="G7">
        <f>ABS('Forms of Innovation phase 2'!BG5-'Forms of Innovation phase 2'!BH5)+1</f>
        <v>3</v>
      </c>
      <c r="J7" s="5" t="s">
        <v>128</v>
      </c>
      <c r="K7" s="3">
        <f>1/L6</f>
        <v>0.57454620200892781</v>
      </c>
      <c r="L7" s="3">
        <v>1</v>
      </c>
      <c r="M7" s="3">
        <f>1/(ABS(C2-D2)+1)</f>
        <v>0.69644875163745112</v>
      </c>
      <c r="N7" s="3">
        <f>ABS(C2-E2)+1</f>
        <v>2.2646577095581888</v>
      </c>
    </row>
    <row r="8" spans="1:16" x14ac:dyDescent="0.25">
      <c r="A8">
        <f t="shared" ref="A8:A30" si="0">A7+1</f>
        <v>3</v>
      </c>
      <c r="B8" s="1">
        <f>ABS('Forms of Innovation phase 2'!BE6-'Forms of Innovation phase 2'!BF6)+1</f>
        <v>1</v>
      </c>
      <c r="C8" s="1">
        <f>ABS('Forms of Innovation phase 2'!BE6-'Forms of Innovation phase 2'!BG6)+1</f>
        <v>3</v>
      </c>
      <c r="D8" s="1">
        <f>ABS('Forms of Innovation phase 2'!BE6-'Forms of Innovation phase 2'!BH6)+1</f>
        <v>7</v>
      </c>
      <c r="E8" s="1">
        <f>ABS('Forms of Innovation phase 2'!BF6-'Forms of Innovation phase 2'!BG6)+1</f>
        <v>3</v>
      </c>
      <c r="F8">
        <f>ABS('Forms of Innovation phase 2'!BF6-'Forms of Innovation phase 2'!BH6)+1</f>
        <v>7</v>
      </c>
      <c r="G8">
        <f>ABS('Forms of Innovation phase 2'!BG6-'Forms of Innovation phase 2'!BH6)+1</f>
        <v>9</v>
      </c>
      <c r="J8" s="5" t="s">
        <v>129</v>
      </c>
      <c r="K8" s="3">
        <f>1/M6</f>
        <v>0.76649013348850725</v>
      </c>
      <c r="L8" s="3">
        <f>1/M7</f>
        <v>1.4358558295191948</v>
      </c>
      <c r="M8" s="3">
        <v>1</v>
      </c>
      <c r="N8" s="3">
        <f>ABS(D2-E2)+1</f>
        <v>2.7005135390773836</v>
      </c>
    </row>
    <row r="9" spans="1:16" x14ac:dyDescent="0.25">
      <c r="A9">
        <f t="shared" si="0"/>
        <v>4</v>
      </c>
      <c r="B9" s="1">
        <f>ABS('Forms of Innovation phase 2'!BE7-'Forms of Innovation phase 2'!BF7)+1</f>
        <v>4</v>
      </c>
      <c r="C9" s="1">
        <f>ABS('Forms of Innovation phase 2'!BE7-'Forms of Innovation phase 2'!BG7)+1</f>
        <v>4</v>
      </c>
      <c r="D9" s="1">
        <f>ABS('Forms of Innovation phase 2'!BE7-'Forms of Innovation phase 2'!BH7)+1</f>
        <v>5</v>
      </c>
      <c r="E9" s="1">
        <f>ABS('Forms of Innovation phase 2'!BF7-'Forms of Innovation phase 2'!BG7)+1</f>
        <v>1</v>
      </c>
      <c r="F9">
        <f>ABS('Forms of Innovation phase 2'!BF7-'Forms of Innovation phase 2'!BH7)+1</f>
        <v>2</v>
      </c>
      <c r="G9">
        <f>ABS('Forms of Innovation phase 2'!BG7-'Forms of Innovation phase 2'!BH7)+1</f>
        <v>2</v>
      </c>
      <c r="J9" s="5" t="s">
        <v>130</v>
      </c>
      <c r="K9" s="3">
        <f>1/N6</f>
        <v>0.33276078796805719</v>
      </c>
      <c r="L9" s="3">
        <f>L7/N7</f>
        <v>0.44156783419384366</v>
      </c>
      <c r="M9" s="3">
        <f>1/N8</f>
        <v>0.37029993944842238</v>
      </c>
      <c r="N9" s="3">
        <v>1</v>
      </c>
    </row>
    <row r="10" spans="1:16" x14ac:dyDescent="0.25">
      <c r="A10">
        <f t="shared" si="0"/>
        <v>5</v>
      </c>
      <c r="B10" s="1">
        <f>ABS('Forms of Innovation phase 2'!BE8-'Forms of Innovation phase 2'!BF8)+1</f>
        <v>1</v>
      </c>
      <c r="C10" s="1">
        <f>ABS('Forms of Innovation phase 2'!BE8-'Forms of Innovation phase 2'!BG8)+1</f>
        <v>1</v>
      </c>
      <c r="D10" s="1">
        <f>ABS('Forms of Innovation phase 2'!BE8-'Forms of Innovation phase 2'!BH8)+1</f>
        <v>1</v>
      </c>
      <c r="E10" s="1">
        <f>ABS('Forms of Innovation phase 2'!BF8-'Forms of Innovation phase 2'!BG8)+1</f>
        <v>1</v>
      </c>
      <c r="F10">
        <f>ABS('Forms of Innovation phase 2'!BF8-'Forms of Innovation phase 2'!BH8)+1</f>
        <v>1</v>
      </c>
      <c r="G10">
        <f>ABS('Forms of Innovation phase 2'!BG8-'Forms of Innovation phase 2'!BH8)+1</f>
        <v>1</v>
      </c>
      <c r="J10" s="5" t="s">
        <v>131</v>
      </c>
      <c r="K10" s="3">
        <f>SUM(K6:K9)</f>
        <v>2.6737971234654925</v>
      </c>
      <c r="L10" s="3">
        <f t="shared" ref="L10:N10" si="1">SUM(L6:L9)</f>
        <v>4.6179277284922557</v>
      </c>
      <c r="M10" s="3">
        <f t="shared" si="1"/>
        <v>3.3713969263458958</v>
      </c>
      <c r="N10" s="3">
        <f t="shared" si="1"/>
        <v>8.9703330229729783</v>
      </c>
    </row>
    <row r="11" spans="1:16" x14ac:dyDescent="0.25">
      <c r="A11">
        <f t="shared" si="0"/>
        <v>6</v>
      </c>
      <c r="B11" s="1">
        <f>ABS('Forms of Innovation phase 2'!BE9-'Forms of Innovation phase 2'!BF9)+1</f>
        <v>1</v>
      </c>
      <c r="C11" s="1">
        <f>ABS('Forms of Innovation phase 2'!BE9-'Forms of Innovation phase 2'!BG9)+1</f>
        <v>1</v>
      </c>
      <c r="D11" s="1">
        <f>ABS('Forms of Innovation phase 2'!BE9-'Forms of Innovation phase 2'!BH9)+1</f>
        <v>3</v>
      </c>
      <c r="E11" s="1">
        <f>ABS('Forms of Innovation phase 2'!BF9-'Forms of Innovation phase 2'!BG9)+1</f>
        <v>1</v>
      </c>
      <c r="F11">
        <f>ABS('Forms of Innovation phase 2'!BF9-'Forms of Innovation phase 2'!BH9)+1</f>
        <v>3</v>
      </c>
      <c r="G11">
        <f>ABS('Forms of Innovation phase 2'!BG9-'Forms of Innovation phase 2'!BH9)+1</f>
        <v>3</v>
      </c>
      <c r="K11" s="1"/>
      <c r="L11" s="1"/>
      <c r="M11" s="1"/>
      <c r="N11" s="1"/>
    </row>
    <row r="12" spans="1:16" x14ac:dyDescent="0.25">
      <c r="A12">
        <f t="shared" si="0"/>
        <v>7</v>
      </c>
      <c r="B12" s="1">
        <f>ABS('Forms of Innovation phase 2'!BE10-'Forms of Innovation phase 2'!BF10)+1</f>
        <v>2</v>
      </c>
      <c r="C12" s="1">
        <f>ABS('Forms of Innovation phase 2'!BE10-'Forms of Innovation phase 2'!BG10)+1</f>
        <v>3</v>
      </c>
      <c r="D12" s="1">
        <f>ABS('Forms of Innovation phase 2'!BE10-'Forms of Innovation phase 2'!BH10)+1</f>
        <v>3</v>
      </c>
      <c r="E12" s="1">
        <f>ABS('Forms of Innovation phase 2'!BF10-'Forms of Innovation phase 2'!BG10)+1</f>
        <v>2</v>
      </c>
      <c r="F12">
        <f>ABS('Forms of Innovation phase 2'!BF10-'Forms of Innovation phase 2'!BH10)+1</f>
        <v>2</v>
      </c>
      <c r="G12">
        <f>ABS('Forms of Innovation phase 2'!BG10-'Forms of Innovation phase 2'!BH10)+1</f>
        <v>1</v>
      </c>
      <c r="J12" s="5"/>
      <c r="K12" s="1" t="s">
        <v>127</v>
      </c>
      <c r="L12" s="1" t="s">
        <v>128</v>
      </c>
      <c r="M12" s="1" t="s">
        <v>129</v>
      </c>
      <c r="N12" s="1" t="s">
        <v>130</v>
      </c>
      <c r="O12" s="8" t="s">
        <v>132</v>
      </c>
      <c r="P12" s="13" t="s">
        <v>139</v>
      </c>
    </row>
    <row r="13" spans="1:16" x14ac:dyDescent="0.25">
      <c r="A13">
        <f t="shared" si="0"/>
        <v>8</v>
      </c>
      <c r="B13" s="1">
        <f>ABS('Forms of Innovation phase 2'!BE11-'Forms of Innovation phase 2'!BF11)+1</f>
        <v>1</v>
      </c>
      <c r="C13" s="1">
        <f>ABS('Forms of Innovation phase 2'!BE11-'Forms of Innovation phase 2'!BG11)+1</f>
        <v>2</v>
      </c>
      <c r="D13" s="1">
        <f>ABS('Forms of Innovation phase 2'!BE11-'Forms of Innovation phase 2'!BH11)+1</f>
        <v>4</v>
      </c>
      <c r="E13" s="1">
        <f>ABS('Forms of Innovation phase 2'!BF11-'Forms of Innovation phase 2'!BG11)+1</f>
        <v>2</v>
      </c>
      <c r="F13">
        <f>ABS('Forms of Innovation phase 2'!BF11-'Forms of Innovation phase 2'!BH11)+1</f>
        <v>4</v>
      </c>
      <c r="G13">
        <f>ABS('Forms of Innovation phase 2'!BG11-'Forms of Innovation phase 2'!BH11)+1</f>
        <v>5</v>
      </c>
      <c r="J13" s="5" t="s">
        <v>127</v>
      </c>
      <c r="K13" s="3">
        <f>K6/K$10</f>
        <v>0.37399995355814653</v>
      </c>
      <c r="L13" s="3">
        <f t="shared" ref="L13:N13" si="2">L6/L$10</f>
        <v>0.37690153833297174</v>
      </c>
      <c r="M13" s="3">
        <f t="shared" si="2"/>
        <v>0.38697556643799619</v>
      </c>
      <c r="N13" s="3">
        <f t="shared" si="2"/>
        <v>0.33501117145162856</v>
      </c>
      <c r="O13" s="3">
        <f>GEOMEAN(K13:N13)</f>
        <v>0.36767201320449833</v>
      </c>
      <c r="P13" s="3" cm="1">
        <f t="array" ref="P13">MMULT(K6:N6,O13:O16)/O13</f>
        <v>4.0085502596565403</v>
      </c>
    </row>
    <row r="14" spans="1:16" x14ac:dyDescent="0.25">
      <c r="A14">
        <f t="shared" si="0"/>
        <v>9</v>
      </c>
      <c r="B14" s="1">
        <f>ABS('Forms of Innovation phase 2'!BE12-'Forms of Innovation phase 2'!BF12)+1</f>
        <v>3</v>
      </c>
      <c r="C14" s="1">
        <f>ABS('Forms of Innovation phase 2'!BE12-'Forms of Innovation phase 2'!BG12)+1</f>
        <v>4</v>
      </c>
      <c r="D14" s="1">
        <f>ABS('Forms of Innovation phase 2'!BE12-'Forms of Innovation phase 2'!BH12)+1</f>
        <v>1</v>
      </c>
      <c r="E14" s="1">
        <f>ABS('Forms of Innovation phase 2'!BF12-'Forms of Innovation phase 2'!BG12)+1</f>
        <v>2</v>
      </c>
      <c r="F14">
        <f>ABS('Forms of Innovation phase 2'!BF12-'Forms of Innovation phase 2'!BH12)+1</f>
        <v>3</v>
      </c>
      <c r="G14">
        <f>ABS('Forms of Innovation phase 2'!BG12-'Forms of Innovation phase 2'!BH12)+1</f>
        <v>4</v>
      </c>
      <c r="J14" s="5" t="s">
        <v>128</v>
      </c>
      <c r="K14" s="3">
        <f t="shared" ref="K14:N16" si="3">K7/K$10</f>
        <v>0.21488025286834847</v>
      </c>
      <c r="L14" s="3">
        <f t="shared" si="3"/>
        <v>0.21654734738053122</v>
      </c>
      <c r="M14" s="3">
        <f t="shared" si="3"/>
        <v>0.20657572123739826</v>
      </c>
      <c r="N14" s="3">
        <f t="shared" si="3"/>
        <v>0.2524608287962567</v>
      </c>
      <c r="O14" s="3">
        <f t="shared" ref="O14:O16" si="4">GEOMEAN(K14:N14)</f>
        <v>0.22195026299771795</v>
      </c>
      <c r="P14" s="3" cm="1">
        <f t="array" ref="P14">MMULT(K7:N7,O13:O16)/O14</f>
        <v>4.0100406265300776</v>
      </c>
    </row>
    <row r="15" spans="1:16" x14ac:dyDescent="0.25">
      <c r="A15">
        <f t="shared" si="0"/>
        <v>10</v>
      </c>
      <c r="B15" s="1">
        <f>ABS('Forms of Innovation phase 2'!BE13-'Forms of Innovation phase 2'!BF13)+1</f>
        <v>1</v>
      </c>
      <c r="C15" s="1">
        <f>ABS('Forms of Innovation phase 2'!BE13-'Forms of Innovation phase 2'!BG13)+1</f>
        <v>1</v>
      </c>
      <c r="D15" s="1">
        <f>ABS('Forms of Innovation phase 2'!BE13-'Forms of Innovation phase 2'!BH13)+1</f>
        <v>1</v>
      </c>
      <c r="E15" s="1">
        <f>ABS('Forms of Innovation phase 2'!BF13-'Forms of Innovation phase 2'!BG13)+1</f>
        <v>1</v>
      </c>
      <c r="F15">
        <f>ABS('Forms of Innovation phase 2'!BF13-'Forms of Innovation phase 2'!BH13)+1</f>
        <v>1</v>
      </c>
      <c r="G15">
        <f>ABS('Forms of Innovation phase 2'!BG13-'Forms of Innovation phase 2'!BH13)+1</f>
        <v>1</v>
      </c>
      <c r="J15" s="5" t="s">
        <v>129</v>
      </c>
      <c r="K15" s="3">
        <f t="shared" si="3"/>
        <v>0.28666727432747924</v>
      </c>
      <c r="L15" s="3">
        <f t="shared" si="3"/>
        <v>0.3109307711032539</v>
      </c>
      <c r="M15" s="3">
        <f t="shared" si="3"/>
        <v>0.29661295357585044</v>
      </c>
      <c r="N15" s="3">
        <f t="shared" si="3"/>
        <v>0.30104941836176896</v>
      </c>
      <c r="O15" s="3">
        <f t="shared" si="4"/>
        <v>0.29868776400972752</v>
      </c>
      <c r="P15" s="3" cm="1">
        <f t="array" ref="P15">MMULT(K8:N8,O13:O16)/O15</f>
        <v>4.0038267850845033</v>
      </c>
    </row>
    <row r="16" spans="1:16" x14ac:dyDescent="0.25">
      <c r="A16">
        <f t="shared" si="0"/>
        <v>11</v>
      </c>
      <c r="B16" s="1">
        <f>ABS('Forms of Innovation phase 2'!BE14-'Forms of Innovation phase 2'!BF14)+1</f>
        <v>3</v>
      </c>
      <c r="C16" s="1">
        <f>ABS('Forms of Innovation phase 2'!BE14-'Forms of Innovation phase 2'!BG14)+1</f>
        <v>1</v>
      </c>
      <c r="D16" s="1">
        <f>ABS('Forms of Innovation phase 2'!BE14-'Forms of Innovation phase 2'!BH14)+1</f>
        <v>3</v>
      </c>
      <c r="E16" s="1">
        <f>ABS('Forms of Innovation phase 2'!BF14-'Forms of Innovation phase 2'!BG14)+1</f>
        <v>3</v>
      </c>
      <c r="F16">
        <f>ABS('Forms of Innovation phase 2'!BF14-'Forms of Innovation phase 2'!BH14)+1</f>
        <v>1</v>
      </c>
      <c r="G16">
        <f>ABS('Forms of Innovation phase 2'!BG14-'Forms of Innovation phase 2'!BH14)+1</f>
        <v>3</v>
      </c>
      <c r="J16" s="5" t="s">
        <v>130</v>
      </c>
      <c r="K16" s="3">
        <f t="shared" si="3"/>
        <v>0.12445251924602564</v>
      </c>
      <c r="L16" s="3">
        <f t="shared" si="3"/>
        <v>9.5620343183243084E-2</v>
      </c>
      <c r="M16" s="3">
        <f t="shared" si="3"/>
        <v>0.10983575874875513</v>
      </c>
      <c r="N16" s="3">
        <f t="shared" si="3"/>
        <v>0.11147858139034582</v>
      </c>
      <c r="O16" s="3">
        <f t="shared" si="4"/>
        <v>0.10986827214393045</v>
      </c>
      <c r="P16" s="3" cm="1">
        <f t="array" ref="P16">MMULT(K9:N9,O13:O16)/O16</f>
        <v>4.0123071950345333</v>
      </c>
    </row>
    <row r="17" spans="1:16" x14ac:dyDescent="0.25">
      <c r="A17">
        <f t="shared" si="0"/>
        <v>12</v>
      </c>
      <c r="B17" s="1">
        <f>ABS('Forms of Innovation phase 2'!BE15-'Forms of Innovation phase 2'!BF15)+1</f>
        <v>1</v>
      </c>
      <c r="C17" s="1">
        <f>ABS('Forms of Innovation phase 2'!BE15-'Forms of Innovation phase 2'!BG15)+1</f>
        <v>1</v>
      </c>
      <c r="D17" s="1">
        <f>ABS('Forms of Innovation phase 2'!BE15-'Forms of Innovation phase 2'!BH15)+1</f>
        <v>1</v>
      </c>
      <c r="E17" s="1">
        <f>ABS('Forms of Innovation phase 2'!BF15-'Forms of Innovation phase 2'!BG15)+1</f>
        <v>1</v>
      </c>
      <c r="F17">
        <f>ABS('Forms of Innovation phase 2'!BF15-'Forms of Innovation phase 2'!BH15)+1</f>
        <v>1</v>
      </c>
      <c r="G17">
        <f>ABS('Forms of Innovation phase 2'!BG15-'Forms of Innovation phase 2'!BH15)+1</f>
        <v>1</v>
      </c>
      <c r="K17" s="3">
        <f>SUM(K13:K16)</f>
        <v>0.99999999999999989</v>
      </c>
      <c r="L17" s="3">
        <f t="shared" ref="L17:N17" si="5">SUM(L13:L16)</f>
        <v>0.99999999999999989</v>
      </c>
      <c r="M17" s="3">
        <f t="shared" si="5"/>
        <v>1</v>
      </c>
      <c r="N17" s="3">
        <f t="shared" si="5"/>
        <v>1</v>
      </c>
      <c r="O17" s="8" t="s">
        <v>140</v>
      </c>
      <c r="P17" s="3">
        <f>(AVERAGE(P13:P16)-4)/3</f>
        <v>2.8937388588046176E-3</v>
      </c>
    </row>
    <row r="18" spans="1:16" x14ac:dyDescent="0.25">
      <c r="A18">
        <f t="shared" si="0"/>
        <v>13</v>
      </c>
      <c r="B18" s="1">
        <f>ABS('Forms of Innovation phase 2'!BE16-'Forms of Innovation phase 2'!BF16)+1</f>
        <v>2</v>
      </c>
      <c r="C18" s="1">
        <f>ABS('Forms of Innovation phase 2'!BE16-'Forms of Innovation phase 2'!BG16)+1</f>
        <v>1</v>
      </c>
      <c r="D18" s="1">
        <f>ABS('Forms of Innovation phase 2'!BE16-'Forms of Innovation phase 2'!BH16)+1</f>
        <v>3</v>
      </c>
      <c r="E18" s="1">
        <f>ABS('Forms of Innovation phase 2'!BF16-'Forms of Innovation phase 2'!BG16)+1</f>
        <v>2</v>
      </c>
      <c r="F18">
        <f>ABS('Forms of Innovation phase 2'!BF16-'Forms of Innovation phase 2'!BH16)+1</f>
        <v>2</v>
      </c>
      <c r="G18">
        <f>ABS('Forms of Innovation phase 2'!BG16-'Forms of Innovation phase 2'!BH16)+1</f>
        <v>3</v>
      </c>
      <c r="O18" s="8" t="s">
        <v>141</v>
      </c>
      <c r="P18" s="3">
        <v>0.9</v>
      </c>
    </row>
    <row r="19" spans="1:16" x14ac:dyDescent="0.25">
      <c r="A19">
        <f t="shared" si="0"/>
        <v>14</v>
      </c>
      <c r="B19" s="1">
        <f>ABS('Forms of Innovation phase 2'!BE17-'Forms of Innovation phase 2'!BF17)+1</f>
        <v>6</v>
      </c>
      <c r="C19" s="1">
        <f>ABS('Forms of Innovation phase 2'!BE17-'Forms of Innovation phase 2'!BG17)+1</f>
        <v>1</v>
      </c>
      <c r="D19" s="1">
        <f>ABS('Forms of Innovation phase 2'!BE17-'Forms of Innovation phase 2'!BH17)+1</f>
        <v>6</v>
      </c>
      <c r="E19" s="1">
        <f>ABS('Forms of Innovation phase 2'!BF17-'Forms of Innovation phase 2'!BG17)+1</f>
        <v>6</v>
      </c>
      <c r="F19">
        <f>ABS('Forms of Innovation phase 2'!BF17-'Forms of Innovation phase 2'!BH17)+1</f>
        <v>1</v>
      </c>
      <c r="G19">
        <f>ABS('Forms of Innovation phase 2'!BG17-'Forms of Innovation phase 2'!BH17)+1</f>
        <v>6</v>
      </c>
      <c r="O19" s="8" t="s">
        <v>142</v>
      </c>
      <c r="P19" s="3">
        <f>P17/P18</f>
        <v>3.2152653986717971E-3</v>
      </c>
    </row>
    <row r="20" spans="1:16" x14ac:dyDescent="0.25">
      <c r="A20">
        <f t="shared" si="0"/>
        <v>15</v>
      </c>
      <c r="B20" s="1">
        <f>ABS('Forms of Innovation phase 2'!BE18-'Forms of Innovation phase 2'!BF18)+1</f>
        <v>3</v>
      </c>
      <c r="C20" s="1">
        <f>ABS('Forms of Innovation phase 2'!BE18-'Forms of Innovation phase 2'!BG18)+1</f>
        <v>3</v>
      </c>
      <c r="D20" s="1">
        <f>ABS('Forms of Innovation phase 2'!BE18-'Forms of Innovation phase 2'!BH18)+1</f>
        <v>4</v>
      </c>
      <c r="E20" s="1">
        <f>ABS('Forms of Innovation phase 2'!BF18-'Forms of Innovation phase 2'!BG18)+1</f>
        <v>1</v>
      </c>
      <c r="F20">
        <f>ABS('Forms of Innovation phase 2'!BF18-'Forms of Innovation phase 2'!BH18)+1</f>
        <v>2</v>
      </c>
      <c r="G20">
        <f>ABS('Forms of Innovation phase 2'!BG18-'Forms of Innovation phase 2'!BH18)+1</f>
        <v>2</v>
      </c>
    </row>
    <row r="21" spans="1:16" x14ac:dyDescent="0.25">
      <c r="A21">
        <f t="shared" si="0"/>
        <v>16</v>
      </c>
      <c r="B21" s="1">
        <f>ABS('Forms of Innovation phase 2'!BE19-'Forms of Innovation phase 2'!BF19)+1</f>
        <v>2</v>
      </c>
      <c r="C21" s="1">
        <f>ABS('Forms of Innovation phase 2'!BE19-'Forms of Innovation phase 2'!BG19)+1</f>
        <v>2</v>
      </c>
      <c r="D21" s="1">
        <f>ABS('Forms of Innovation phase 2'!BE19-'Forms of Innovation phase 2'!BH19)+1</f>
        <v>2</v>
      </c>
      <c r="E21" s="1">
        <f>ABS('Forms of Innovation phase 2'!BF19-'Forms of Innovation phase 2'!BG19)+1</f>
        <v>1</v>
      </c>
      <c r="F21">
        <f>ABS('Forms of Innovation phase 2'!BF19-'Forms of Innovation phase 2'!BH19)+1</f>
        <v>3</v>
      </c>
      <c r="G21">
        <f>ABS('Forms of Innovation phase 2'!BG19-'Forms of Innovation phase 2'!BH19)+1</f>
        <v>3</v>
      </c>
    </row>
    <row r="22" spans="1:16" x14ac:dyDescent="0.25">
      <c r="A22">
        <f t="shared" si="0"/>
        <v>17</v>
      </c>
      <c r="B22" s="1">
        <f>ABS('Forms of Innovation phase 2'!BE20-'Forms of Innovation phase 2'!BF20)+1</f>
        <v>1</v>
      </c>
      <c r="C22" s="1">
        <f>ABS('Forms of Innovation phase 2'!BE20-'Forms of Innovation phase 2'!BG20)+1</f>
        <v>3</v>
      </c>
      <c r="D22" s="1">
        <f>ABS('Forms of Innovation phase 2'!BE20-'Forms of Innovation phase 2'!BH20)+1</f>
        <v>3</v>
      </c>
      <c r="E22" s="1">
        <f>ABS('Forms of Innovation phase 2'!BF20-'Forms of Innovation phase 2'!BG20)+1</f>
        <v>3</v>
      </c>
      <c r="F22">
        <f>ABS('Forms of Innovation phase 2'!BF20-'Forms of Innovation phase 2'!BH20)+1</f>
        <v>3</v>
      </c>
      <c r="G22">
        <f>ABS('Forms of Innovation phase 2'!BG20-'Forms of Innovation phase 2'!BH20)+1</f>
        <v>1</v>
      </c>
    </row>
    <row r="23" spans="1:16" x14ac:dyDescent="0.25">
      <c r="A23">
        <f t="shared" si="0"/>
        <v>18</v>
      </c>
      <c r="B23" s="1">
        <f>ABS('Forms of Innovation phase 2'!BE21-'Forms of Innovation phase 2'!BF21)+1</f>
        <v>1</v>
      </c>
      <c r="C23" s="1">
        <f>ABS('Forms of Innovation phase 2'!BE21-'Forms of Innovation phase 2'!BG21)+1</f>
        <v>1</v>
      </c>
      <c r="D23" s="1">
        <f>ABS('Forms of Innovation phase 2'!BE21-'Forms of Innovation phase 2'!BH21)+1</f>
        <v>1</v>
      </c>
      <c r="E23" s="1">
        <f>ABS('Forms of Innovation phase 2'!BF21-'Forms of Innovation phase 2'!BG21)+1</f>
        <v>1</v>
      </c>
      <c r="F23">
        <f>ABS('Forms of Innovation phase 2'!BF21-'Forms of Innovation phase 2'!BH21)+1</f>
        <v>1</v>
      </c>
      <c r="G23">
        <f>ABS('Forms of Innovation phase 2'!BG21-'Forms of Innovation phase 2'!BH21)+1</f>
        <v>1</v>
      </c>
    </row>
    <row r="24" spans="1:16" x14ac:dyDescent="0.25">
      <c r="A24">
        <f t="shared" si="0"/>
        <v>19</v>
      </c>
      <c r="B24" s="1">
        <f>ABS('Forms of Innovation phase 2'!BE22-'Forms of Innovation phase 2'!BF22)+1</f>
        <v>6</v>
      </c>
      <c r="C24" s="1">
        <f>ABS('Forms of Innovation phase 2'!BE22-'Forms of Innovation phase 2'!BG22)+1</f>
        <v>3</v>
      </c>
      <c r="D24" s="1">
        <f>ABS('Forms of Innovation phase 2'!BE22-'Forms of Innovation phase 2'!BH22)+1</f>
        <v>4</v>
      </c>
      <c r="E24" s="1">
        <f>ABS('Forms of Innovation phase 2'!BF22-'Forms of Innovation phase 2'!BG22)+1</f>
        <v>8</v>
      </c>
      <c r="F24">
        <f>ABS('Forms of Innovation phase 2'!BF22-'Forms of Innovation phase 2'!BH22)+1</f>
        <v>3</v>
      </c>
      <c r="G24">
        <f>ABS('Forms of Innovation phase 2'!BG22-'Forms of Innovation phase 2'!BH22)+1</f>
        <v>6</v>
      </c>
    </row>
    <row r="25" spans="1:16" x14ac:dyDescent="0.25">
      <c r="A25">
        <f t="shared" si="0"/>
        <v>20</v>
      </c>
      <c r="B25" s="1">
        <f>ABS('Forms of Innovation phase 2'!BE23-'Forms of Innovation phase 2'!BF23)+1</f>
        <v>1</v>
      </c>
      <c r="C25" s="1">
        <f>ABS('Forms of Innovation phase 2'!BE23-'Forms of Innovation phase 2'!BG23)+1</f>
        <v>1</v>
      </c>
      <c r="D25" s="1">
        <f>ABS('Forms of Innovation phase 2'!BE23-'Forms of Innovation phase 2'!BH23)+1</f>
        <v>1</v>
      </c>
      <c r="E25" s="1">
        <f>ABS('Forms of Innovation phase 2'!BF23-'Forms of Innovation phase 2'!BG23)+1</f>
        <v>1</v>
      </c>
      <c r="F25">
        <f>ABS('Forms of Innovation phase 2'!BF23-'Forms of Innovation phase 2'!BH23)+1</f>
        <v>1</v>
      </c>
      <c r="G25">
        <f>ABS('Forms of Innovation phase 2'!BG23-'Forms of Innovation phase 2'!BH23)+1</f>
        <v>1</v>
      </c>
    </row>
    <row r="26" spans="1:16" x14ac:dyDescent="0.25">
      <c r="A26">
        <f t="shared" si="0"/>
        <v>21</v>
      </c>
      <c r="B26" s="1">
        <f>ABS('Forms of Innovation phase 2'!BE24-'Forms of Innovation phase 2'!BF24)+1</f>
        <v>1</v>
      </c>
      <c r="C26" s="1">
        <f>ABS('Forms of Innovation phase 2'!BE24-'Forms of Innovation phase 2'!BG24)+1</f>
        <v>1</v>
      </c>
      <c r="D26" s="1">
        <f>ABS('Forms of Innovation phase 2'!BE24-'Forms of Innovation phase 2'!BH24)+1</f>
        <v>1</v>
      </c>
      <c r="E26" s="1">
        <f>ABS('Forms of Innovation phase 2'!BF24-'Forms of Innovation phase 2'!BG24)+1</f>
        <v>1</v>
      </c>
      <c r="F26">
        <f>ABS('Forms of Innovation phase 2'!BF24-'Forms of Innovation phase 2'!BH24)+1</f>
        <v>1</v>
      </c>
      <c r="G26">
        <f>ABS('Forms of Innovation phase 2'!BG24-'Forms of Innovation phase 2'!BH24)+1</f>
        <v>1</v>
      </c>
    </row>
    <row r="27" spans="1:16" x14ac:dyDescent="0.25">
      <c r="A27">
        <f t="shared" si="0"/>
        <v>22</v>
      </c>
      <c r="B27" s="1">
        <f>ABS('Forms of Innovation phase 2'!BE25-'Forms of Innovation phase 2'!BF25)+1</f>
        <v>2</v>
      </c>
      <c r="C27" s="1">
        <f>ABS('Forms of Innovation phase 2'!BE25-'Forms of Innovation phase 2'!BG25)+1</f>
        <v>8</v>
      </c>
      <c r="D27" s="1">
        <f>ABS('Forms of Innovation phase 2'!BE25-'Forms of Innovation phase 2'!BH25)+1</f>
        <v>4</v>
      </c>
      <c r="E27" s="1">
        <f>ABS('Forms of Innovation phase 2'!BF25-'Forms of Innovation phase 2'!BG25)+1</f>
        <v>7</v>
      </c>
      <c r="F27">
        <f>ABS('Forms of Innovation phase 2'!BF25-'Forms of Innovation phase 2'!BH25)+1</f>
        <v>3</v>
      </c>
      <c r="G27">
        <f>ABS('Forms of Innovation phase 2'!BG25-'Forms of Innovation phase 2'!BH25)+1</f>
        <v>5</v>
      </c>
    </row>
    <row r="28" spans="1:16" x14ac:dyDescent="0.25">
      <c r="A28">
        <f t="shared" si="0"/>
        <v>23</v>
      </c>
      <c r="B28" s="1">
        <f>ABS('Forms of Innovation phase 2'!BE26-'Forms of Innovation phase 2'!BF26)+1</f>
        <v>2</v>
      </c>
      <c r="C28" s="1">
        <f>ABS('Forms of Innovation phase 2'!BE26-'Forms of Innovation phase 2'!BG26)+1</f>
        <v>1</v>
      </c>
      <c r="D28" s="1">
        <f>ABS('Forms of Innovation phase 2'!BE26-'Forms of Innovation phase 2'!BH26)+1</f>
        <v>1</v>
      </c>
      <c r="E28" s="1">
        <f>ABS('Forms of Innovation phase 2'!BF26-'Forms of Innovation phase 2'!BG26)+1</f>
        <v>2</v>
      </c>
      <c r="F28">
        <f>ABS('Forms of Innovation phase 2'!BF26-'Forms of Innovation phase 2'!BH26)+1</f>
        <v>2</v>
      </c>
      <c r="G28">
        <f>ABS('Forms of Innovation phase 2'!BG26-'Forms of Innovation phase 2'!BH26)+1</f>
        <v>1</v>
      </c>
    </row>
    <row r="29" spans="1:16" x14ac:dyDescent="0.25">
      <c r="A29">
        <f t="shared" si="0"/>
        <v>24</v>
      </c>
      <c r="B29" s="1">
        <f>ABS('Forms of Innovation phase 2'!BE27-'Forms of Innovation phase 2'!BF27)+1</f>
        <v>1</v>
      </c>
      <c r="C29" s="1">
        <f>ABS('Forms of Innovation phase 2'!BE27-'Forms of Innovation phase 2'!BG27)+1</f>
        <v>3</v>
      </c>
      <c r="D29" s="1">
        <f>ABS('Forms of Innovation phase 2'!BE27-'Forms of Innovation phase 2'!BH27)+1</f>
        <v>3</v>
      </c>
      <c r="E29" s="1">
        <f>ABS('Forms of Innovation phase 2'!BF27-'Forms of Innovation phase 2'!BG27)+1</f>
        <v>3</v>
      </c>
      <c r="F29">
        <f>ABS('Forms of Innovation phase 2'!BF27-'Forms of Innovation phase 2'!BH27)+1</f>
        <v>3</v>
      </c>
      <c r="G29">
        <f>ABS('Forms of Innovation phase 2'!BG27-'Forms of Innovation phase 2'!BH27)+1</f>
        <v>5</v>
      </c>
    </row>
    <row r="30" spans="1:16" x14ac:dyDescent="0.25">
      <c r="A30">
        <f t="shared" si="0"/>
        <v>25</v>
      </c>
      <c r="B30" s="1">
        <f>ABS('Forms of Innovation phase 2'!BE28-'Forms of Innovation phase 2'!BF28)+1</f>
        <v>1</v>
      </c>
      <c r="C30" s="1">
        <f>ABS('Forms of Innovation phase 2'!BE28-'Forms of Innovation phase 2'!BG28)+1</f>
        <v>1</v>
      </c>
      <c r="D30" s="1">
        <f>ABS('Forms of Innovation phase 2'!BE28-'Forms of Innovation phase 2'!BH28)+1</f>
        <v>1</v>
      </c>
      <c r="E30" s="1">
        <f>ABS('Forms of Innovation phase 2'!BF28-'Forms of Innovation phase 2'!BG28)+1</f>
        <v>1</v>
      </c>
      <c r="F30">
        <f>ABS('Forms of Innovation phase 2'!BF28-'Forms of Innovation phase 2'!BH28)+1</f>
        <v>1</v>
      </c>
      <c r="G30">
        <f>ABS('Forms of Innovation phase 2'!BG28-'Forms of Innovation phase 2'!BH28)+1</f>
        <v>1</v>
      </c>
    </row>
    <row r="32" spans="1:16" x14ac:dyDescent="0.25">
      <c r="B32" s="3">
        <f t="shared" ref="B32:G32" si="6">GEOMEAN(B6:B30)</f>
        <v>1.6706285523721285</v>
      </c>
      <c r="C32" s="3">
        <f t="shared" si="6"/>
        <v>1.7658845189342827</v>
      </c>
      <c r="D32" s="3">
        <f t="shared" si="6"/>
        <v>2.2484967845330615</v>
      </c>
      <c r="E32" s="3">
        <f t="shared" si="6"/>
        <v>1.9088254680044805</v>
      </c>
      <c r="F32" s="3">
        <f t="shared" si="6"/>
        <v>1.9717575913341869</v>
      </c>
      <c r="G32" s="3">
        <f t="shared" si="6"/>
        <v>2.2488974439230578</v>
      </c>
    </row>
    <row r="34" spans="1:6" x14ac:dyDescent="0.25">
      <c r="B34" s="1" t="s">
        <v>127</v>
      </c>
      <c r="C34" s="1" t="s">
        <v>128</v>
      </c>
      <c r="D34" s="1" t="s">
        <v>129</v>
      </c>
      <c r="E34" s="1" t="s">
        <v>130</v>
      </c>
    </row>
    <row r="35" spans="1:6" x14ac:dyDescent="0.25">
      <c r="A35" s="5" t="s">
        <v>127</v>
      </c>
      <c r="B35" s="3">
        <v>1</v>
      </c>
      <c r="C35" s="3">
        <f>B32</f>
        <v>1.6706285523721285</v>
      </c>
      <c r="D35" s="3">
        <f>C32</f>
        <v>1.7658845189342827</v>
      </c>
      <c r="E35" s="3">
        <f>D32</f>
        <v>2.2484967845330615</v>
      </c>
    </row>
    <row r="36" spans="1:6" x14ac:dyDescent="0.25">
      <c r="A36" s="5" t="s">
        <v>128</v>
      </c>
      <c r="B36" s="3">
        <f>1/C35</f>
        <v>0.59857710355787841</v>
      </c>
      <c r="C36" s="3">
        <v>1</v>
      </c>
      <c r="D36" s="3">
        <f>E32</f>
        <v>1.9088254680044805</v>
      </c>
      <c r="E36" s="3">
        <f>F32</f>
        <v>1.9717575913341869</v>
      </c>
    </row>
    <row r="37" spans="1:6" x14ac:dyDescent="0.25">
      <c r="A37" s="5" t="s">
        <v>129</v>
      </c>
      <c r="B37" s="3">
        <f>1/D35</f>
        <v>0.56628844597578976</v>
      </c>
      <c r="C37" s="3">
        <f>1/D36</f>
        <v>0.52388236471164518</v>
      </c>
      <c r="D37" s="3">
        <v>1</v>
      </c>
      <c r="E37" s="3">
        <f>G32</f>
        <v>2.2488974439230578</v>
      </c>
    </row>
    <row r="38" spans="1:6" x14ac:dyDescent="0.25">
      <c r="A38" s="5" t="s">
        <v>130</v>
      </c>
      <c r="B38" s="3">
        <f>1/E35</f>
        <v>0.44474157440597228</v>
      </c>
      <c r="C38" s="3">
        <f>C36/E36</f>
        <v>0.50716173448245805</v>
      </c>
      <c r="D38" s="3">
        <f>1/E37</f>
        <v>0.44466234007343791</v>
      </c>
      <c r="E38" s="3">
        <v>1</v>
      </c>
    </row>
    <row r="39" spans="1:6" x14ac:dyDescent="0.25">
      <c r="A39" s="5" t="s">
        <v>131</v>
      </c>
      <c r="B39" s="3">
        <f>SUM(B35:B38)</f>
        <v>2.6096071239396403</v>
      </c>
      <c r="C39" s="3">
        <f t="shared" ref="C39:E39" si="7">SUM(C35:C38)</f>
        <v>3.7016726515662315</v>
      </c>
      <c r="D39" s="3">
        <f t="shared" si="7"/>
        <v>5.1193723270122016</v>
      </c>
      <c r="E39" s="3">
        <f t="shared" si="7"/>
        <v>7.469151819790306</v>
      </c>
    </row>
    <row r="41" spans="1:6" x14ac:dyDescent="0.25">
      <c r="A41" s="5"/>
      <c r="B41" s="1" t="s">
        <v>127</v>
      </c>
      <c r="C41" s="1" t="s">
        <v>128</v>
      </c>
      <c r="D41" s="1" t="s">
        <v>129</v>
      </c>
      <c r="E41" s="1" t="s">
        <v>130</v>
      </c>
      <c r="F41" s="1" t="s">
        <v>132</v>
      </c>
    </row>
    <row r="42" spans="1:6" x14ac:dyDescent="0.25">
      <c r="A42" s="5" t="s">
        <v>127</v>
      </c>
      <c r="B42" s="3">
        <f>B35/B$39</f>
        <v>0.38319944440155113</v>
      </c>
      <c r="C42" s="3">
        <f t="shared" ref="C42:E42" si="8">C35/C$39</f>
        <v>0.45131720430904698</v>
      </c>
      <c r="D42" s="3">
        <f t="shared" si="8"/>
        <v>0.34494160731710222</v>
      </c>
      <c r="E42" s="3">
        <f t="shared" si="8"/>
        <v>0.30103776690887873</v>
      </c>
      <c r="F42" s="3">
        <f>GEOMEAN(B42:E42)</f>
        <v>0.36607353379044655</v>
      </c>
    </row>
    <row r="43" spans="1:6" x14ac:dyDescent="0.25">
      <c r="A43" s="5" t="s">
        <v>128</v>
      </c>
      <c r="B43" s="3">
        <f t="shared" ref="B43:E45" si="9">B36/B$39</f>
        <v>0.22937441351486876</v>
      </c>
      <c r="C43" s="3">
        <f t="shared" si="9"/>
        <v>0.27014814494114858</v>
      </c>
      <c r="D43" s="3">
        <f t="shared" si="9"/>
        <v>0.37286318440497579</v>
      </c>
      <c r="E43" s="3">
        <f t="shared" si="9"/>
        <v>0.26398681388558831</v>
      </c>
      <c r="F43" s="3">
        <f t="shared" ref="F43:F45" si="10">GEOMEAN(B43:E43)</f>
        <v>0.27946001298210221</v>
      </c>
    </row>
    <row r="44" spans="1:6" x14ac:dyDescent="0.25">
      <c r="A44" s="5" t="s">
        <v>129</v>
      </c>
      <c r="B44" s="3">
        <f t="shared" si="9"/>
        <v>0.21700141786894045</v>
      </c>
      <c r="C44" s="3">
        <f t="shared" si="9"/>
        <v>0.14152584899423318</v>
      </c>
      <c r="D44" s="3">
        <f t="shared" si="9"/>
        <v>0.19533644675999293</v>
      </c>
      <c r="E44" s="3">
        <f t="shared" si="9"/>
        <v>0.30109140879482016</v>
      </c>
      <c r="F44" s="3">
        <f t="shared" si="10"/>
        <v>0.20615553375078774</v>
      </c>
    </row>
    <row r="45" spans="1:6" x14ac:dyDescent="0.25">
      <c r="A45" s="5" t="s">
        <v>130</v>
      </c>
      <c r="B45" s="3">
        <f t="shared" si="9"/>
        <v>0.17042472421463969</v>
      </c>
      <c r="C45" s="3">
        <f t="shared" si="9"/>
        <v>0.13700880175557137</v>
      </c>
      <c r="D45" s="3">
        <f t="shared" si="9"/>
        <v>8.685876151792897E-2</v>
      </c>
      <c r="E45" s="3">
        <f t="shared" si="9"/>
        <v>0.13388401041071282</v>
      </c>
      <c r="F45" s="3">
        <f t="shared" si="10"/>
        <v>0.12836772763321186</v>
      </c>
    </row>
    <row r="46" spans="1:6" x14ac:dyDescent="0.25">
      <c r="B46" s="3">
        <f>SUM(B42:B45)</f>
        <v>1</v>
      </c>
      <c r="C46" s="3">
        <f t="shared" ref="C46:E46" si="11">SUM(C42:C45)</f>
        <v>1</v>
      </c>
      <c r="D46" s="3">
        <f t="shared" si="11"/>
        <v>0.99999999999999989</v>
      </c>
      <c r="E46" s="3">
        <f t="shared" si="11"/>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Forms of Innovation phase 2</vt:lpstr>
      <vt:lpstr>Altair</vt:lpstr>
      <vt:lpstr>AST+Tandy</vt:lpstr>
      <vt:lpstr>Apple 1</vt:lpstr>
      <vt:lpstr>IBM</vt:lpstr>
      <vt:lpstr>Commodore</vt:lpstr>
      <vt:lpstr>Apple 2</vt:lpstr>
      <vt:lpstr>Packard Bell</vt:lpstr>
      <vt:lpstr>Compaq</vt:lpstr>
      <vt:lpstr>Dell</vt:lpstr>
      <vt:lpstr>HP</vt:lpstr>
      <vt:lpstr>Lenovo</vt:lpstr>
      <vt:lpstr>Summary</vt:lpstr>
      <vt:lpstr>Graph</vt:lpstr>
      <vt:lpstr>Graph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Holly Chason</dc:creator>
  <cp:lastModifiedBy>Wilson</cp:lastModifiedBy>
  <cp:lastPrinted>2020-11-08T02:04:08Z</cp:lastPrinted>
  <dcterms:created xsi:type="dcterms:W3CDTF">2020-02-03T18:26:07Z</dcterms:created>
  <dcterms:modified xsi:type="dcterms:W3CDTF">2020-11-08T02:13:10Z</dcterms:modified>
</cp:coreProperties>
</file>